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H:\Housing\.Housing Director\Grants\IHBG-ARP\"/>
    </mc:Choice>
  </mc:AlternateContent>
  <xr:revisionPtr revIDLastSave="0" documentId="8_{86B5D83B-9099-4E84-A635-15E03737CEA0}" xr6:coauthVersionLast="46" xr6:coauthVersionMax="46" xr10:uidLastSave="{00000000-0000-0000-0000-000000000000}"/>
  <bookViews>
    <workbookView xWindow="-103" yWindow="-103" windowWidth="23657" windowHeight="15240" activeTab="2" xr2:uid="{00000000-000D-0000-FFFF-FFFF00000000}"/>
  </bookViews>
  <sheets>
    <sheet name="IDC and DC Split" sheetId="5" r:id="rId1"/>
    <sheet name="Employee Info" sheetId="7" r:id="rId2"/>
    <sheet name="Budget Page" sheetId="8" r:id="rId3"/>
    <sheet name="Utilities Est" sheetId="9" r:id="rId4"/>
    <sheet name="Cell Phone Est" sheetId="10" r:id="rId5"/>
  </sheets>
  <definedNames>
    <definedName name="_xlnm.Print_Area" localSheetId="2">'Budget Page'!$A$1:$AX$69</definedName>
    <definedName name="_xlnm.Print_Area" localSheetId="1">'Employee Info'!$A$1:$CK$36</definedName>
    <definedName name="_xlnm.Print_Titles" localSheetId="1">'Employee Info'!$A:$B,'Employee Info'!$1:$7</definedName>
  </definedNames>
  <calcPr calcId="191029" iterate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61" i="8" l="1"/>
  <c r="AG61" i="8"/>
  <c r="AF61" i="8"/>
  <c r="AD61" i="8"/>
  <c r="AB61" i="8"/>
  <c r="Z61" i="8"/>
  <c r="Y61" i="8"/>
  <c r="X61" i="8"/>
  <c r="W61" i="8"/>
  <c r="V61" i="8"/>
  <c r="T61" i="8"/>
  <c r="S61" i="8"/>
  <c r="R61" i="8"/>
  <c r="Q61" i="8"/>
  <c r="P61" i="8"/>
  <c r="O61" i="8"/>
  <c r="N61" i="8"/>
  <c r="L61" i="8"/>
  <c r="K61" i="8"/>
  <c r="J61" i="8"/>
  <c r="I61" i="8"/>
  <c r="H61" i="8"/>
  <c r="G61" i="8"/>
  <c r="F61" i="8"/>
  <c r="AH57" i="8"/>
  <c r="AG57" i="8"/>
  <c r="AF57" i="8"/>
  <c r="AD57" i="8"/>
  <c r="AB57" i="8"/>
  <c r="Z57" i="8"/>
  <c r="Y57" i="8"/>
  <c r="X57" i="8"/>
  <c r="W57" i="8"/>
  <c r="V57" i="8"/>
  <c r="T57" i="8"/>
  <c r="S57" i="8"/>
  <c r="R57" i="8"/>
  <c r="Q57" i="8"/>
  <c r="P57" i="8"/>
  <c r="O57" i="8"/>
  <c r="N57" i="8"/>
  <c r="L57" i="8"/>
  <c r="K57" i="8"/>
  <c r="J57" i="8"/>
  <c r="I57" i="8"/>
  <c r="H57" i="8"/>
  <c r="G57" i="8"/>
  <c r="F57" i="8"/>
  <c r="AM24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AI20" i="8" l="1"/>
  <c r="AI17" i="8"/>
  <c r="AI16" i="8"/>
  <c r="AI15" i="8"/>
  <c r="AI14" i="8"/>
  <c r="AI13" i="8"/>
  <c r="U20" i="8"/>
  <c r="U17" i="8"/>
  <c r="U16" i="8"/>
  <c r="U15" i="8"/>
  <c r="U14" i="8"/>
  <c r="U13" i="8"/>
  <c r="M20" i="8"/>
  <c r="M17" i="8"/>
  <c r="M16" i="8"/>
  <c r="M15" i="8"/>
  <c r="M14" i="8"/>
  <c r="M13" i="8"/>
  <c r="AK21" i="8"/>
  <c r="AG21" i="8"/>
  <c r="Y21" i="8"/>
  <c r="W21" i="8"/>
  <c r="K21" i="8"/>
  <c r="I21" i="8"/>
  <c r="G21" i="8"/>
  <c r="R28" i="7"/>
  <c r="AJ27" i="7"/>
  <c r="AJ26" i="7"/>
  <c r="AC26" i="7"/>
  <c r="U26" i="7"/>
  <c r="AK25" i="7"/>
  <c r="V25" i="7"/>
  <c r="BC24" i="7"/>
  <c r="AQ24" i="7"/>
  <c r="T24" i="7"/>
  <c r="AD23" i="7"/>
  <c r="BI22" i="7"/>
  <c r="T22" i="7"/>
  <c r="BR21" i="7"/>
  <c r="BR28" i="7" s="1"/>
  <c r="BQ21" i="7"/>
  <c r="BL21" i="7"/>
  <c r="AP21" i="7"/>
  <c r="AJ21" i="7"/>
  <c r="AJ25" i="7" s="1"/>
  <c r="AD21" i="7"/>
  <c r="Y21" i="7"/>
  <c r="V21" i="7"/>
  <c r="R21" i="7"/>
  <c r="R27" i="7" s="1"/>
  <c r="Q21" i="7"/>
  <c r="F21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A16" i="7"/>
  <c r="Z16" i="7"/>
  <c r="Y16" i="7"/>
  <c r="X16" i="7"/>
  <c r="V16" i="7"/>
  <c r="U16" i="7"/>
  <c r="T16" i="7"/>
  <c r="S16" i="7"/>
  <c r="R16" i="7"/>
  <c r="Q16" i="7"/>
  <c r="O16" i="7"/>
  <c r="N16" i="7"/>
  <c r="M16" i="7"/>
  <c r="L16" i="7"/>
  <c r="K16" i="7"/>
  <c r="J16" i="7"/>
  <c r="I16" i="7"/>
  <c r="G16" i="7"/>
  <c r="F16" i="7"/>
  <c r="E16" i="7"/>
  <c r="D16" i="7"/>
  <c r="C16" i="7"/>
  <c r="BR14" i="7"/>
  <c r="BP14" i="7"/>
  <c r="BP21" i="7" s="1"/>
  <c r="BO14" i="7"/>
  <c r="BO21" i="7" s="1"/>
  <c r="BL14" i="7"/>
  <c r="BJ14" i="7"/>
  <c r="BJ21" i="7" s="1"/>
  <c r="BC14" i="7"/>
  <c r="BC21" i="7" s="1"/>
  <c r="AP14" i="7"/>
  <c r="AJ14" i="7"/>
  <c r="AD14" i="7"/>
  <c r="AA14" i="7"/>
  <c r="AA21" i="7" s="1"/>
  <c r="Y14" i="7"/>
  <c r="V14" i="7"/>
  <c r="T14" i="7"/>
  <c r="T21" i="7" s="1"/>
  <c r="R14" i="7"/>
  <c r="O14" i="7"/>
  <c r="O21" i="7" s="1"/>
  <c r="F14" i="7"/>
  <c r="BS13" i="7"/>
  <c r="BS14" i="7" s="1"/>
  <c r="BS21" i="7" s="1"/>
  <c r="BR13" i="7"/>
  <c r="BQ13" i="7"/>
  <c r="BQ14" i="7" s="1"/>
  <c r="BP13" i="7"/>
  <c r="BO13" i="7"/>
  <c r="BN13" i="7"/>
  <c r="BN14" i="7" s="1"/>
  <c r="BN21" i="7" s="1"/>
  <c r="BN24" i="7" s="1"/>
  <c r="BM13" i="7"/>
  <c r="BM14" i="7" s="1"/>
  <c r="BM21" i="7" s="1"/>
  <c r="BL13" i="7"/>
  <c r="BK13" i="7"/>
  <c r="BK14" i="7" s="1"/>
  <c r="BK21" i="7" s="1"/>
  <c r="BJ13" i="7"/>
  <c r="BI13" i="7"/>
  <c r="BI14" i="7" s="1"/>
  <c r="BI21" i="7" s="1"/>
  <c r="BH13" i="7"/>
  <c r="BH14" i="7" s="1"/>
  <c r="BH21" i="7" s="1"/>
  <c r="BG13" i="7"/>
  <c r="BG14" i="7" s="1"/>
  <c r="BG21" i="7" s="1"/>
  <c r="BE13" i="7"/>
  <c r="BE14" i="7" s="1"/>
  <c r="BE21" i="7" s="1"/>
  <c r="BE23" i="7" s="1"/>
  <c r="BD13" i="7"/>
  <c r="BD14" i="7" s="1"/>
  <c r="BD21" i="7" s="1"/>
  <c r="BC13" i="7"/>
  <c r="BB13" i="7"/>
  <c r="BB14" i="7" s="1"/>
  <c r="BB21" i="7" s="1"/>
  <c r="BA13" i="7"/>
  <c r="BA14" i="7" s="1"/>
  <c r="BA21" i="7" s="1"/>
  <c r="AZ13" i="7"/>
  <c r="AZ14" i="7" s="1"/>
  <c r="AZ21" i="7" s="1"/>
  <c r="AY13" i="7"/>
  <c r="AY14" i="7" s="1"/>
  <c r="AY21" i="7" s="1"/>
  <c r="AX13" i="7"/>
  <c r="AX14" i="7" s="1"/>
  <c r="AX21" i="7" s="1"/>
  <c r="AW13" i="7"/>
  <c r="AW14" i="7" s="1"/>
  <c r="AW21" i="7" s="1"/>
  <c r="AW24" i="7" s="1"/>
  <c r="AV13" i="7"/>
  <c r="AV14" i="7" s="1"/>
  <c r="AV21" i="7" s="1"/>
  <c r="AV28" i="7" s="1"/>
  <c r="AU13" i="7"/>
  <c r="AU14" i="7" s="1"/>
  <c r="AU21" i="7" s="1"/>
  <c r="AT13" i="7"/>
  <c r="AT14" i="7" s="1"/>
  <c r="AT21" i="7" s="1"/>
  <c r="AS13" i="7"/>
  <c r="AS14" i="7" s="1"/>
  <c r="AS21" i="7" s="1"/>
  <c r="AS25" i="7" s="1"/>
  <c r="AQ13" i="7"/>
  <c r="AQ14" i="7" s="1"/>
  <c r="AQ21" i="7" s="1"/>
  <c r="AP13" i="7"/>
  <c r="AO13" i="7"/>
  <c r="AO14" i="7" s="1"/>
  <c r="AO21" i="7" s="1"/>
  <c r="AN13" i="7"/>
  <c r="AN14" i="7" s="1"/>
  <c r="AN21" i="7" s="1"/>
  <c r="AM13" i="7"/>
  <c r="AM14" i="7" s="1"/>
  <c r="AM21" i="7" s="1"/>
  <c r="AL13" i="7"/>
  <c r="AL14" i="7" s="1"/>
  <c r="AL21" i="7" s="1"/>
  <c r="AL22" i="7" s="1"/>
  <c r="AK13" i="7"/>
  <c r="AK14" i="7" s="1"/>
  <c r="AK21" i="7" s="1"/>
  <c r="AJ13" i="7"/>
  <c r="AI13" i="7"/>
  <c r="AI14" i="7" s="1"/>
  <c r="AI21" i="7" s="1"/>
  <c r="AI23" i="7" s="1"/>
  <c r="AH13" i="7"/>
  <c r="AH14" i="7" s="1"/>
  <c r="AH21" i="7" s="1"/>
  <c r="AG13" i="7"/>
  <c r="AG14" i="7" s="1"/>
  <c r="AG21" i="7" s="1"/>
  <c r="AF13" i="7"/>
  <c r="AF14" i="7" s="1"/>
  <c r="AF21" i="7" s="1"/>
  <c r="AE13" i="7"/>
  <c r="AE14" i="7" s="1"/>
  <c r="AE21" i="7" s="1"/>
  <c r="AD13" i="7"/>
  <c r="AC13" i="7"/>
  <c r="AC14" i="7" s="1"/>
  <c r="AC21" i="7" s="1"/>
  <c r="AA13" i="7"/>
  <c r="Z13" i="7"/>
  <c r="Z14" i="7" s="1"/>
  <c r="Z21" i="7" s="1"/>
  <c r="Y13" i="7"/>
  <c r="X13" i="7"/>
  <c r="X14" i="7" s="1"/>
  <c r="X21" i="7" s="1"/>
  <c r="V13" i="7"/>
  <c r="U13" i="7"/>
  <c r="U14" i="7" s="1"/>
  <c r="U21" i="7" s="1"/>
  <c r="T13" i="7"/>
  <c r="S13" i="7"/>
  <c r="S14" i="7" s="1"/>
  <c r="S21" i="7" s="1"/>
  <c r="R13" i="7"/>
  <c r="Q13" i="7"/>
  <c r="Q14" i="7" s="1"/>
  <c r="O13" i="7"/>
  <c r="N13" i="7"/>
  <c r="N14" i="7" s="1"/>
  <c r="N21" i="7" s="1"/>
  <c r="M13" i="7"/>
  <c r="M14" i="7" s="1"/>
  <c r="M21" i="7" s="1"/>
  <c r="M22" i="7" s="1"/>
  <c r="K13" i="7"/>
  <c r="K14" i="7" s="1"/>
  <c r="K21" i="7" s="1"/>
  <c r="J13" i="7"/>
  <c r="J14" i="7" s="1"/>
  <c r="J21" i="7" s="1"/>
  <c r="I13" i="7"/>
  <c r="I14" i="7" s="1"/>
  <c r="I21" i="7" s="1"/>
  <c r="G13" i="7"/>
  <c r="G14" i="7" s="1"/>
  <c r="G21" i="7" s="1"/>
  <c r="F13" i="7"/>
  <c r="E13" i="7"/>
  <c r="E14" i="7" s="1"/>
  <c r="E21" i="7" s="1"/>
  <c r="D13" i="7"/>
  <c r="D14" i="7" s="1"/>
  <c r="D21" i="7" s="1"/>
  <c r="D23" i="7" s="1"/>
  <c r="C13" i="7"/>
  <c r="C14" i="7" s="1"/>
  <c r="C21" i="7" s="1"/>
  <c r="N9" i="7"/>
  <c r="L9" i="7"/>
  <c r="L13" i="7" s="1"/>
  <c r="L14" i="7" s="1"/>
  <c r="L21" i="7" s="1"/>
  <c r="BN22" i="7" l="1"/>
  <c r="BM27" i="7"/>
  <c r="BM28" i="7"/>
  <c r="BA24" i="7"/>
  <c r="BA25" i="7"/>
  <c r="BW21" i="7"/>
  <c r="E13" i="8" s="1"/>
  <c r="BU21" i="7"/>
  <c r="AO13" i="8" s="1"/>
  <c r="AZ26" i="7"/>
  <c r="AZ23" i="7"/>
  <c r="AE24" i="7"/>
  <c r="AE25" i="7"/>
  <c r="AE26" i="7"/>
  <c r="L24" i="7"/>
  <c r="L22" i="7"/>
  <c r="L28" i="7"/>
  <c r="L25" i="7"/>
  <c r="L23" i="7"/>
  <c r="L27" i="7"/>
  <c r="E25" i="7"/>
  <c r="E24" i="7"/>
  <c r="E23" i="7"/>
  <c r="E22" i="7"/>
  <c r="E29" i="7"/>
  <c r="E28" i="7"/>
  <c r="E27" i="7"/>
  <c r="E26" i="7"/>
  <c r="J27" i="7"/>
  <c r="J25" i="7"/>
  <c r="J24" i="7"/>
  <c r="J23" i="7"/>
  <c r="J22" i="7"/>
  <c r="J26" i="7"/>
  <c r="J28" i="7"/>
  <c r="N25" i="7"/>
  <c r="N24" i="7"/>
  <c r="N23" i="7"/>
  <c r="N22" i="7"/>
  <c r="N28" i="7"/>
  <c r="N27" i="7"/>
  <c r="N26" i="7"/>
  <c r="AG24" i="7"/>
  <c r="AG23" i="7"/>
  <c r="AG22" i="7"/>
  <c r="AG28" i="7"/>
  <c r="AG27" i="7"/>
  <c r="AG26" i="7"/>
  <c r="AG25" i="7"/>
  <c r="AX24" i="7"/>
  <c r="AX23" i="7"/>
  <c r="AX22" i="7"/>
  <c r="AX26" i="7"/>
  <c r="AX25" i="7"/>
  <c r="AX28" i="7"/>
  <c r="AX27" i="7"/>
  <c r="BO24" i="7"/>
  <c r="BO23" i="7"/>
  <c r="BO22" i="7"/>
  <c r="BO28" i="7"/>
  <c r="BO27" i="7"/>
  <c r="BO26" i="7"/>
  <c r="K28" i="7"/>
  <c r="K27" i="7"/>
  <c r="K26" i="7"/>
  <c r="K24" i="7"/>
  <c r="K22" i="7"/>
  <c r="K25" i="7"/>
  <c r="BO25" i="7"/>
  <c r="U25" i="7"/>
  <c r="U23" i="7"/>
  <c r="U28" i="7"/>
  <c r="U27" i="7"/>
  <c r="U24" i="7"/>
  <c r="U22" i="7"/>
  <c r="Z28" i="7"/>
  <c r="Z26" i="7"/>
  <c r="Z27" i="7"/>
  <c r="Z25" i="7"/>
  <c r="Z23" i="7"/>
  <c r="AM23" i="7"/>
  <c r="AM28" i="7"/>
  <c r="AM27" i="7"/>
  <c r="AM26" i="7"/>
  <c r="AM25" i="7"/>
  <c r="AM24" i="7"/>
  <c r="AM22" i="7"/>
  <c r="AQ28" i="7"/>
  <c r="AQ26" i="7"/>
  <c r="AQ25" i="7"/>
  <c r="AQ23" i="7"/>
  <c r="AQ27" i="7"/>
  <c r="BD28" i="7"/>
  <c r="BD27" i="7"/>
  <c r="BD23" i="7"/>
  <c r="BD26" i="7"/>
  <c r="BD25" i="7"/>
  <c r="BD24" i="7"/>
  <c r="BD22" i="7"/>
  <c r="BI28" i="7"/>
  <c r="BI26" i="7"/>
  <c r="BI23" i="7"/>
  <c r="BI27" i="7"/>
  <c r="O28" i="7"/>
  <c r="O27" i="7"/>
  <c r="O26" i="7"/>
  <c r="O25" i="7"/>
  <c r="O23" i="7"/>
  <c r="O24" i="7"/>
  <c r="O22" i="7"/>
  <c r="AH28" i="7"/>
  <c r="AH27" i="7"/>
  <c r="AH26" i="7"/>
  <c r="AH25" i="7"/>
  <c r="AH23" i="7"/>
  <c r="AH24" i="7"/>
  <c r="AH22" i="7"/>
  <c r="AY28" i="7"/>
  <c r="AY27" i="7"/>
  <c r="AY26" i="7"/>
  <c r="AY25" i="7"/>
  <c r="AY23" i="7"/>
  <c r="AY24" i="7"/>
  <c r="AY22" i="7"/>
  <c r="BP28" i="7"/>
  <c r="BP27" i="7"/>
  <c r="BP26" i="7"/>
  <c r="BP25" i="7"/>
  <c r="BP23" i="7"/>
  <c r="BP24" i="7"/>
  <c r="BP22" i="7"/>
  <c r="Q27" i="7"/>
  <c r="Q28" i="7"/>
  <c r="Q26" i="7"/>
  <c r="Q24" i="7"/>
  <c r="Q22" i="7"/>
  <c r="AD28" i="7"/>
  <c r="AD27" i="7"/>
  <c r="AD26" i="7"/>
  <c r="AD25" i="7"/>
  <c r="AD24" i="7"/>
  <c r="AD22" i="7"/>
  <c r="AN27" i="7"/>
  <c r="AN25" i="7"/>
  <c r="AN28" i="7"/>
  <c r="AN26" i="7"/>
  <c r="AN24" i="7"/>
  <c r="AN22" i="7"/>
  <c r="AZ27" i="7"/>
  <c r="AZ25" i="7"/>
  <c r="AZ24" i="7"/>
  <c r="AZ22" i="7"/>
  <c r="AZ28" i="7"/>
  <c r="BL28" i="7"/>
  <c r="BL27" i="7"/>
  <c r="BL26" i="7"/>
  <c r="BL25" i="7"/>
  <c r="BL24" i="7"/>
  <c r="BL22" i="7"/>
  <c r="BY21" i="7"/>
  <c r="AQ22" i="7"/>
  <c r="K23" i="7"/>
  <c r="Z24" i="7"/>
  <c r="Q25" i="7"/>
  <c r="C26" i="7"/>
  <c r="C25" i="7"/>
  <c r="C23" i="7"/>
  <c r="C24" i="7"/>
  <c r="C22" i="7"/>
  <c r="C28" i="7"/>
  <c r="C27" i="7"/>
  <c r="G28" i="7"/>
  <c r="G26" i="7"/>
  <c r="G27" i="7"/>
  <c r="G25" i="7"/>
  <c r="G23" i="7"/>
  <c r="M28" i="7"/>
  <c r="M26" i="7"/>
  <c r="M25" i="7"/>
  <c r="M23" i="7"/>
  <c r="M27" i="7"/>
  <c r="AF28" i="7"/>
  <c r="AF26" i="7"/>
  <c r="AF27" i="7"/>
  <c r="AF23" i="7"/>
  <c r="AF25" i="7"/>
  <c r="AW28" i="7"/>
  <c r="AW26" i="7"/>
  <c r="AW27" i="7"/>
  <c r="AW25" i="7"/>
  <c r="AW23" i="7"/>
  <c r="BN28" i="7"/>
  <c r="BN26" i="7"/>
  <c r="BN25" i="7"/>
  <c r="BN23" i="7"/>
  <c r="BN27" i="7"/>
  <c r="I28" i="7"/>
  <c r="I27" i="7"/>
  <c r="I25" i="7"/>
  <c r="I23" i="7"/>
  <c r="I26" i="7"/>
  <c r="I24" i="7"/>
  <c r="I22" i="7"/>
  <c r="AA26" i="7"/>
  <c r="AA25" i="7"/>
  <c r="AA23" i="7"/>
  <c r="AA24" i="7"/>
  <c r="AA22" i="7"/>
  <c r="AA29" i="7" s="1"/>
  <c r="AA28" i="7"/>
  <c r="AA27" i="7"/>
  <c r="AS23" i="7"/>
  <c r="CE21" i="7"/>
  <c r="AC13" i="8" s="1"/>
  <c r="AS28" i="7"/>
  <c r="AS27" i="7"/>
  <c r="AS24" i="7"/>
  <c r="AS22" i="7"/>
  <c r="BJ23" i="7"/>
  <c r="BJ29" i="7" s="1"/>
  <c r="BJ28" i="7"/>
  <c r="BJ27" i="7"/>
  <c r="BJ26" i="7"/>
  <c r="BJ25" i="7"/>
  <c r="BJ24" i="7"/>
  <c r="BJ22" i="7"/>
  <c r="D27" i="7"/>
  <c r="D24" i="7"/>
  <c r="D22" i="7"/>
  <c r="D28" i="7"/>
  <c r="Z22" i="7"/>
  <c r="AW22" i="7"/>
  <c r="Q23" i="7"/>
  <c r="AN23" i="7"/>
  <c r="BL23" i="7"/>
  <c r="G24" i="7"/>
  <c r="G29" i="7" s="1"/>
  <c r="AF24" i="7"/>
  <c r="D26" i="7"/>
  <c r="S28" i="7"/>
  <c r="S26" i="7"/>
  <c r="S25" i="7"/>
  <c r="S24" i="7"/>
  <c r="S23" i="7"/>
  <c r="S22" i="7"/>
  <c r="S27" i="7"/>
  <c r="X25" i="7"/>
  <c r="CA25" i="7" s="1"/>
  <c r="X24" i="7"/>
  <c r="CA24" i="7" s="1"/>
  <c r="X23" i="7"/>
  <c r="X22" i="7"/>
  <c r="CA21" i="7"/>
  <c r="X28" i="7"/>
  <c r="CA28" i="7" s="1"/>
  <c r="X27" i="7"/>
  <c r="X26" i="7"/>
  <c r="AC27" i="7"/>
  <c r="AC25" i="7"/>
  <c r="AC24" i="7"/>
  <c r="AC23" i="7"/>
  <c r="AC22" i="7"/>
  <c r="AC28" i="7"/>
  <c r="CC21" i="7"/>
  <c r="AA13" i="8" s="1"/>
  <c r="AK28" i="7"/>
  <c r="AK26" i="7"/>
  <c r="AK24" i="7"/>
  <c r="AK23" i="7"/>
  <c r="AK22" i="7"/>
  <c r="AK27" i="7"/>
  <c r="AO24" i="7"/>
  <c r="AO23" i="7"/>
  <c r="AO22" i="7"/>
  <c r="AO27" i="7"/>
  <c r="AO26" i="7"/>
  <c r="AO25" i="7"/>
  <c r="AO28" i="7"/>
  <c r="AT27" i="7"/>
  <c r="AT25" i="7"/>
  <c r="AT24" i="7"/>
  <c r="AT23" i="7"/>
  <c r="AT22" i="7"/>
  <c r="AT28" i="7"/>
  <c r="AT26" i="7"/>
  <c r="BB28" i="7"/>
  <c r="BB26" i="7"/>
  <c r="BB24" i="7"/>
  <c r="BB23" i="7"/>
  <c r="BB22" i="7"/>
  <c r="BB27" i="7"/>
  <c r="BB29" i="7" s="1"/>
  <c r="BB25" i="7"/>
  <c r="BG24" i="7"/>
  <c r="BG23" i="7"/>
  <c r="BG22" i="7"/>
  <c r="BG25" i="7"/>
  <c r="CG21" i="7"/>
  <c r="AE13" i="8" s="1"/>
  <c r="BG28" i="7"/>
  <c r="BG27" i="7"/>
  <c r="BG26" i="7"/>
  <c r="BK27" i="7"/>
  <c r="BK25" i="7"/>
  <c r="BK24" i="7"/>
  <c r="BK23" i="7"/>
  <c r="BK22" i="7"/>
  <c r="BK28" i="7"/>
  <c r="BK26" i="7"/>
  <c r="BS28" i="7"/>
  <c r="BS26" i="7"/>
  <c r="BS24" i="7"/>
  <c r="BS23" i="7"/>
  <c r="BS22" i="7"/>
  <c r="BS27" i="7"/>
  <c r="BS25" i="7"/>
  <c r="T28" i="7"/>
  <c r="T27" i="7"/>
  <c r="T26" i="7"/>
  <c r="T25" i="7"/>
  <c r="T23" i="7"/>
  <c r="AL28" i="7"/>
  <c r="AL27" i="7"/>
  <c r="AL26" i="7"/>
  <c r="AL25" i="7"/>
  <c r="AL23" i="7"/>
  <c r="BC28" i="7"/>
  <c r="BC27" i="7"/>
  <c r="BC26" i="7"/>
  <c r="BC25" i="7"/>
  <c r="BC23" i="7"/>
  <c r="V27" i="7"/>
  <c r="V28" i="7"/>
  <c r="V24" i="7"/>
  <c r="V22" i="7"/>
  <c r="V26" i="7"/>
  <c r="AI27" i="7"/>
  <c r="AI25" i="7"/>
  <c r="AI26" i="7"/>
  <c r="AI24" i="7"/>
  <c r="AI22" i="7"/>
  <c r="AI28" i="7"/>
  <c r="AU28" i="7"/>
  <c r="AU27" i="7"/>
  <c r="AU26" i="7"/>
  <c r="AU25" i="7"/>
  <c r="AU24" i="7"/>
  <c r="AU22" i="7"/>
  <c r="BE27" i="7"/>
  <c r="BE25" i="7"/>
  <c r="BE26" i="7"/>
  <c r="BE24" i="7"/>
  <c r="BE22" i="7"/>
  <c r="BE28" i="7"/>
  <c r="BQ27" i="7"/>
  <c r="BQ25" i="7"/>
  <c r="CI21" i="7"/>
  <c r="BQ28" i="7"/>
  <c r="BQ24" i="7"/>
  <c r="BQ22" i="7"/>
  <c r="BQ26" i="7"/>
  <c r="G22" i="7"/>
  <c r="AF22" i="7"/>
  <c r="BC22" i="7"/>
  <c r="V23" i="7"/>
  <c r="AU23" i="7"/>
  <c r="BQ23" i="7"/>
  <c r="M24" i="7"/>
  <c r="AL24" i="7"/>
  <c r="BI24" i="7"/>
  <c r="D25" i="7"/>
  <c r="BI25" i="7"/>
  <c r="L26" i="7"/>
  <c r="AS26" i="7"/>
  <c r="F28" i="7"/>
  <c r="F27" i="7"/>
  <c r="F26" i="7"/>
  <c r="Y28" i="7"/>
  <c r="Y27" i="7"/>
  <c r="Y26" i="7"/>
  <c r="AP28" i="7"/>
  <c r="AP27" i="7"/>
  <c r="AP26" i="7"/>
  <c r="AP25" i="7"/>
  <c r="BH28" i="7"/>
  <c r="BH27" i="7"/>
  <c r="BH26" i="7"/>
  <c r="BH25" i="7"/>
  <c r="F23" i="7"/>
  <c r="R23" i="7"/>
  <c r="Y23" i="7"/>
  <c r="AE23" i="7"/>
  <c r="AJ23" i="7"/>
  <c r="AP23" i="7"/>
  <c r="AV23" i="7"/>
  <c r="BA23" i="7"/>
  <c r="BH23" i="7"/>
  <c r="BM23" i="7"/>
  <c r="BR23" i="7"/>
  <c r="F25" i="7"/>
  <c r="R25" i="7"/>
  <c r="Y25" i="7"/>
  <c r="AV25" i="7"/>
  <c r="BR25" i="7"/>
  <c r="BA26" i="7"/>
  <c r="AE27" i="7"/>
  <c r="BA27" i="7"/>
  <c r="AJ28" i="7"/>
  <c r="BM25" i="7"/>
  <c r="AV26" i="7"/>
  <c r="BR26" i="7"/>
  <c r="AV27" i="7"/>
  <c r="BR27" i="7"/>
  <c r="AE28" i="7"/>
  <c r="BA28" i="7"/>
  <c r="F22" i="7"/>
  <c r="F29" i="7" s="1"/>
  <c r="R22" i="7"/>
  <c r="Y22" i="7"/>
  <c r="AE22" i="7"/>
  <c r="AJ22" i="7"/>
  <c r="AJ29" i="7" s="1"/>
  <c r="AP22" i="7"/>
  <c r="AV22" i="7"/>
  <c r="BA22" i="7"/>
  <c r="BH22" i="7"/>
  <c r="BM22" i="7"/>
  <c r="BR22" i="7"/>
  <c r="F24" i="7"/>
  <c r="R24" i="7"/>
  <c r="Y24" i="7"/>
  <c r="AJ24" i="7"/>
  <c r="AP24" i="7"/>
  <c r="AV24" i="7"/>
  <c r="BH24" i="7"/>
  <c r="BM24" i="7"/>
  <c r="BR24" i="7"/>
  <c r="R26" i="7"/>
  <c r="BM26" i="7"/>
  <c r="BS29" i="7" l="1"/>
  <c r="CI27" i="7"/>
  <c r="AI19" i="8" s="1"/>
  <c r="CI26" i="7"/>
  <c r="AI18" i="8" s="1"/>
  <c r="BP29" i="7"/>
  <c r="BO29" i="7"/>
  <c r="BN29" i="7"/>
  <c r="BM29" i="7"/>
  <c r="BL29" i="7"/>
  <c r="BK29" i="7"/>
  <c r="BI29" i="7"/>
  <c r="BH29" i="7"/>
  <c r="BE29" i="7"/>
  <c r="BC29" i="7"/>
  <c r="BA29" i="7"/>
  <c r="AU29" i="7"/>
  <c r="AT29" i="7"/>
  <c r="AQ29" i="7"/>
  <c r="AP29" i="7"/>
  <c r="AO29" i="7"/>
  <c r="AM29" i="7"/>
  <c r="AL29" i="7"/>
  <c r="AK29" i="7"/>
  <c r="AG29" i="7"/>
  <c r="AD29" i="7"/>
  <c r="Z29" i="7"/>
  <c r="Y29" i="7"/>
  <c r="V29" i="7"/>
  <c r="U29" i="7"/>
  <c r="T29" i="7"/>
  <c r="S29" i="7"/>
  <c r="BY27" i="7"/>
  <c r="M19" i="8" s="1"/>
  <c r="R29" i="7"/>
  <c r="O29" i="7"/>
  <c r="BW27" i="7"/>
  <c r="E19" i="8" s="1"/>
  <c r="N29" i="7"/>
  <c r="M29" i="7"/>
  <c r="L29" i="7"/>
  <c r="K29" i="7"/>
  <c r="J29" i="7"/>
  <c r="BU26" i="7"/>
  <c r="AO18" i="8" s="1"/>
  <c r="AI29" i="7"/>
  <c r="AN29" i="7"/>
  <c r="AW29" i="7"/>
  <c r="AY29" i="7"/>
  <c r="AZ29" i="7"/>
  <c r="CE23" i="7"/>
  <c r="AC15" i="8" s="1"/>
  <c r="CE25" i="7"/>
  <c r="AC17" i="8" s="1"/>
  <c r="AX29" i="7"/>
  <c r="AH29" i="7"/>
  <c r="D29" i="7"/>
  <c r="AE29" i="7"/>
  <c r="AM13" i="8"/>
  <c r="CK21" i="7"/>
  <c r="BD29" i="7"/>
  <c r="AF29" i="7"/>
  <c r="CC26" i="7"/>
  <c r="AA18" i="8" s="1"/>
  <c r="CG28" i="7"/>
  <c r="AE20" i="8" s="1"/>
  <c r="CG23" i="7"/>
  <c r="AE15" i="8" s="1"/>
  <c r="CC23" i="7"/>
  <c r="AA15" i="8" s="1"/>
  <c r="AC29" i="7"/>
  <c r="CE24" i="7"/>
  <c r="AC16" i="8" s="1"/>
  <c r="BW26" i="7"/>
  <c r="E18" i="8" s="1"/>
  <c r="BU24" i="7"/>
  <c r="AO16" i="8" s="1"/>
  <c r="BU25" i="7"/>
  <c r="AO17" i="8" s="1"/>
  <c r="BY25" i="7"/>
  <c r="BY22" i="7"/>
  <c r="CI22" i="7"/>
  <c r="CI29" i="7" s="1"/>
  <c r="CI25" i="7"/>
  <c r="CG26" i="7"/>
  <c r="AE18" i="8" s="1"/>
  <c r="CG24" i="7"/>
  <c r="AE16" i="8" s="1"/>
  <c r="CC24" i="7"/>
  <c r="AA16" i="8" s="1"/>
  <c r="X29" i="7"/>
  <c r="CE27" i="7"/>
  <c r="AC19" i="8" s="1"/>
  <c r="AS29" i="7"/>
  <c r="BW28" i="7"/>
  <c r="E20" i="8" s="1"/>
  <c r="BU27" i="7"/>
  <c r="AO19" i="8" s="1"/>
  <c r="C29" i="7"/>
  <c r="BY24" i="7"/>
  <c r="Q29" i="7"/>
  <c r="BR29" i="7"/>
  <c r="AV29" i="7"/>
  <c r="CI23" i="7"/>
  <c r="CI24" i="7"/>
  <c r="CG27" i="7"/>
  <c r="AE19" i="8" s="1"/>
  <c r="CG25" i="7"/>
  <c r="CC28" i="7"/>
  <c r="AA20" i="8" s="1"/>
  <c r="CC25" i="7"/>
  <c r="AA17" i="8" s="1"/>
  <c r="CA26" i="7"/>
  <c r="U18" i="8" s="1"/>
  <c r="CA22" i="7"/>
  <c r="CE28" i="7"/>
  <c r="AC20" i="8" s="1"/>
  <c r="BW22" i="7"/>
  <c r="E14" i="8" s="1"/>
  <c r="BW23" i="7"/>
  <c r="E15" i="8" s="1"/>
  <c r="I29" i="7"/>
  <c r="BU28" i="7"/>
  <c r="AO20" i="8" s="1"/>
  <c r="BY26" i="7"/>
  <c r="M18" i="8" s="1"/>
  <c r="CE26" i="7"/>
  <c r="AC18" i="8" s="1"/>
  <c r="CI28" i="7"/>
  <c r="BQ29" i="7"/>
  <c r="BG29" i="7"/>
  <c r="CG22" i="7"/>
  <c r="AE14" i="8" s="1"/>
  <c r="CC22" i="7"/>
  <c r="CC27" i="7"/>
  <c r="AA19" i="8" s="1"/>
  <c r="CA27" i="7"/>
  <c r="U19" i="8" s="1"/>
  <c r="CA23" i="7"/>
  <c r="BY23" i="7"/>
  <c r="CE22" i="7"/>
  <c r="AC14" i="8" s="1"/>
  <c r="BW24" i="7"/>
  <c r="E16" i="8" s="1"/>
  <c r="BW25" i="7"/>
  <c r="E17" i="8" s="1"/>
  <c r="BU22" i="7"/>
  <c r="AO14" i="8" s="1"/>
  <c r="BU23" i="7"/>
  <c r="AO15" i="8" s="1"/>
  <c r="BY28" i="7"/>
  <c r="AI21" i="8" l="1"/>
  <c r="AI57" i="8" s="1"/>
  <c r="AI61" i="8" s="1"/>
  <c r="U21" i="8"/>
  <c r="U57" i="8" s="1"/>
  <c r="U61" i="8" s="1"/>
  <c r="CA29" i="7"/>
  <c r="M21" i="8"/>
  <c r="M57" i="8" s="1"/>
  <c r="M61" i="8" s="1"/>
  <c r="BY29" i="7"/>
  <c r="E21" i="8"/>
  <c r="E57" i="8" s="1"/>
  <c r="E61" i="8" s="1"/>
  <c r="BW29" i="7"/>
  <c r="AO21" i="8"/>
  <c r="CG29" i="7"/>
  <c r="AE17" i="8"/>
  <c r="AE21" i="8" s="1"/>
  <c r="AE57" i="8" s="1"/>
  <c r="AE61" i="8" s="1"/>
  <c r="CK23" i="7"/>
  <c r="AM15" i="8"/>
  <c r="AQ15" i="8" s="1"/>
  <c r="AC21" i="8"/>
  <c r="AC57" i="8" s="1"/>
  <c r="AC61" i="8" s="1"/>
  <c r="AM18" i="8"/>
  <c r="AQ18" i="8" s="1"/>
  <c r="AM20" i="8"/>
  <c r="AQ20" i="8" s="1"/>
  <c r="AM16" i="8"/>
  <c r="AQ16" i="8" s="1"/>
  <c r="CE29" i="7"/>
  <c r="AM19" i="8"/>
  <c r="AQ19" i="8" s="1"/>
  <c r="CK24" i="7"/>
  <c r="CC29" i="7"/>
  <c r="AA14" i="8"/>
  <c r="AQ13" i="8"/>
  <c r="CK26" i="7"/>
  <c r="CK22" i="7"/>
  <c r="BU29" i="7"/>
  <c r="CK27" i="7"/>
  <c r="CK28" i="7"/>
  <c r="CK25" i="7"/>
  <c r="AM17" i="8" l="1"/>
  <c r="AQ17" i="8" s="1"/>
  <c r="AM14" i="8"/>
  <c r="AA21" i="8"/>
  <c r="AA57" i="8" s="1"/>
  <c r="AA61" i="8" s="1"/>
  <c r="CK29" i="7"/>
  <c r="AM54" i="8"/>
  <c r="AQ54" i="8" s="1"/>
  <c r="D45" i="5" s="1"/>
  <c r="AQ14" i="8" l="1"/>
  <c r="AQ21" i="8" s="1"/>
  <c r="AM21" i="8"/>
  <c r="D24" i="5"/>
  <c r="AM50" i="8" l="1"/>
  <c r="AQ50" i="8" s="1"/>
  <c r="AM34" i="8" l="1"/>
  <c r="AQ34" i="8" s="1"/>
  <c r="AM33" i="8"/>
  <c r="AQ33" i="8" s="1"/>
  <c r="AM32" i="8"/>
  <c r="AQ32" i="8" s="1"/>
  <c r="AM46" i="8" l="1"/>
  <c r="AQ46" i="8" s="1"/>
  <c r="D25" i="5" s="1"/>
  <c r="AM40" i="8" l="1"/>
  <c r="AQ40" i="8" s="1"/>
  <c r="AM31" i="8"/>
  <c r="AQ31" i="8" s="1"/>
  <c r="D30" i="8" l="1"/>
  <c r="AM45" i="8"/>
  <c r="AQ45" i="8" s="1"/>
  <c r="AK55" i="8"/>
  <c r="AK42" i="8"/>
  <c r="C55" i="8"/>
  <c r="C42" i="8"/>
  <c r="C21" i="8"/>
  <c r="AO42" i="8"/>
  <c r="AO55" i="8"/>
  <c r="D23" i="5" l="1"/>
  <c r="D44" i="5"/>
  <c r="AK57" i="8"/>
  <c r="AK61" i="8" s="1"/>
  <c r="Y63" i="8"/>
  <c r="C57" i="8"/>
  <c r="C4" i="7"/>
  <c r="AM48" i="8" l="1"/>
  <c r="AQ48" i="8" s="1"/>
  <c r="D26" i="5" l="1"/>
  <c r="D46" i="5"/>
  <c r="AM26" i="8"/>
  <c r="AQ26" i="8" s="1"/>
  <c r="AM41" i="8" l="1"/>
  <c r="AM51" i="8"/>
  <c r="AM47" i="8"/>
  <c r="AM49" i="8" l="1"/>
  <c r="AQ49" i="8" s="1"/>
  <c r="D27" i="5" s="1"/>
  <c r="D47" i="5" l="1"/>
  <c r="AQ41" i="8"/>
  <c r="AM37" i="8" l="1"/>
  <c r="AQ37" i="8" s="1"/>
  <c r="AM53" i="8" l="1"/>
  <c r="AQ53" i="8" s="1"/>
  <c r="M6" i="8" l="1"/>
  <c r="M63" i="8" s="1"/>
  <c r="CK33" i="7"/>
  <c r="AA6" i="8" l="1"/>
  <c r="AA63" i="8" s="1"/>
  <c r="AM27" i="8"/>
  <c r="AM28" i="8"/>
  <c r="AM29" i="8"/>
  <c r="AM30" i="8"/>
  <c r="AM35" i="8"/>
  <c r="AM36" i="8"/>
  <c r="AM38" i="8"/>
  <c r="AM39" i="8"/>
  <c r="AM52" i="8"/>
  <c r="AM55" i="8" s="1"/>
  <c r="AQ44" i="8"/>
  <c r="AM25" i="8"/>
  <c r="D13" i="5"/>
  <c r="D15" i="5" s="1"/>
  <c r="AM42" i="8" l="1"/>
  <c r="D18" i="5"/>
  <c r="D22" i="5"/>
  <c r="D43" i="5" s="1"/>
  <c r="AQ47" i="8"/>
  <c r="H25" i="5"/>
  <c r="D28" i="5"/>
  <c r="D29" i="5" l="1"/>
  <c r="D30" i="5" s="1"/>
  <c r="D32" i="5" s="1"/>
  <c r="D33" i="5" s="1"/>
  <c r="D50" i="5"/>
  <c r="AC6" i="8"/>
  <c r="AC63" i="8" l="1"/>
  <c r="A4" i="8"/>
  <c r="W6" i="8"/>
  <c r="W63" i="8" s="1"/>
  <c r="G6" i="8"/>
  <c r="G63" i="8" s="1"/>
  <c r="E6" i="8"/>
  <c r="E63" i="8" s="1"/>
  <c r="U6" i="8" l="1"/>
  <c r="U63" i="8" s="1"/>
  <c r="AM59" i="8"/>
  <c r="AQ27" i="8"/>
  <c r="AQ28" i="8"/>
  <c r="AQ29" i="8"/>
  <c r="AQ30" i="8"/>
  <c r="AQ35" i="8"/>
  <c r="AQ36" i="8"/>
  <c r="AQ38" i="8"/>
  <c r="AQ39" i="8"/>
  <c r="AQ51" i="8"/>
  <c r="AQ52" i="8"/>
  <c r="D48" i="5"/>
  <c r="AQ25" i="8"/>
  <c r="AM57" i="8"/>
  <c r="I63" i="8"/>
  <c r="D49" i="5" l="1"/>
  <c r="D51" i="5" s="1"/>
  <c r="D53" i="5" s="1"/>
  <c r="AO59" i="8"/>
  <c r="AQ55" i="8"/>
  <c r="H30" i="5" s="1"/>
  <c r="D34" i="5"/>
  <c r="AM61" i="8"/>
  <c r="D19" i="5" s="1"/>
  <c r="D20" i="5" s="1"/>
  <c r="D37" i="5" s="1"/>
  <c r="AQ24" i="8"/>
  <c r="AI6" i="8"/>
  <c r="AQ42" i="8" l="1"/>
  <c r="AI63" i="8"/>
  <c r="H31" i="5" l="1"/>
  <c r="AQ57" i="8"/>
  <c r="C8" i="8"/>
  <c r="K6" i="8" l="1"/>
  <c r="K63" i="8" s="1"/>
  <c r="C61" i="8"/>
  <c r="C6" i="8" s="1"/>
  <c r="C63" i="8" s="1"/>
  <c r="C10" i="8"/>
  <c r="A5" i="8"/>
  <c r="B2" i="7"/>
  <c r="B3" i="7"/>
  <c r="AG6" i="8" l="1"/>
  <c r="AG63" i="8" s="1"/>
  <c r="S6" i="8"/>
  <c r="S63" i="8" s="1"/>
  <c r="Q6" i="8"/>
  <c r="Q63" i="8" s="1"/>
  <c r="O6" i="8"/>
  <c r="H33" i="5" l="1"/>
  <c r="D54" i="5"/>
  <c r="D38" i="5"/>
  <c r="O63" i="8"/>
  <c r="AQ59" i="8" l="1"/>
  <c r="D55" i="5"/>
  <c r="AE6" i="8" l="1"/>
  <c r="AO57" i="8"/>
  <c r="AK6" i="8"/>
  <c r="AE63" i="8" l="1"/>
  <c r="AM6" i="8"/>
  <c r="AM63" i="8" s="1"/>
  <c r="AO61" i="8"/>
  <c r="AK8" i="8"/>
  <c r="AK63" i="8"/>
  <c r="AM8" i="8" l="1"/>
  <c r="AQ8" i="8" s="1"/>
  <c r="AQ61" i="8"/>
  <c r="H29" i="5"/>
  <c r="H32" i="5" s="1"/>
  <c r="H34" i="5" s="1"/>
  <c r="H35" i="5" s="1"/>
  <c r="AO6" i="8"/>
  <c r="H39" i="5"/>
  <c r="AK10" i="8"/>
  <c r="AQ9" i="8"/>
  <c r="AO63" i="8" l="1"/>
  <c r="AQ6" i="8"/>
  <c r="AQ63" i="8" s="1"/>
  <c r="AQ10" i="8"/>
  <c r="D39" i="5"/>
  <c r="H40" i="5" s="1"/>
  <c r="H41" i="5" s="1"/>
  <c r="AM10" i="8"/>
  <c r="G40" i="5" l="1"/>
</calcChain>
</file>

<file path=xl/sharedStrings.xml><?xml version="1.0" encoding="utf-8"?>
<sst xmlns="http://schemas.openxmlformats.org/spreadsheetml/2006/main" count="429" uniqueCount="256">
  <si>
    <t xml:space="preserve">Use to determine amount of direct and indirect expenses when indirect is part of the </t>
  </si>
  <si>
    <t>Shortfall Calculation</t>
  </si>
  <si>
    <t>Direct Amount (see above)</t>
  </si>
  <si>
    <t>Full IDC Rate</t>
  </si>
  <si>
    <t>IDC Amount @ Full Rate</t>
  </si>
  <si>
    <t>Direct and Admin Determination</t>
  </si>
  <si>
    <t xml:space="preserve">   from direct charges (i.e., Headstart and Housing).</t>
  </si>
  <si>
    <t xml:space="preserve">   award amount and nd for grants that require tracking admin charges separately</t>
  </si>
  <si>
    <t>Grant Direct and Indirect Determination</t>
  </si>
  <si>
    <t>Samish Indian Nation</t>
  </si>
  <si>
    <t>Program Name</t>
  </si>
  <si>
    <t>Data entry field</t>
  </si>
  <si>
    <t>Direct Amount After Exclusions</t>
  </si>
  <si>
    <t>Minus: Rental Assistance</t>
  </si>
  <si>
    <t>Admin Limit Amount</t>
  </si>
  <si>
    <t>**</t>
  </si>
  <si>
    <t>** If negative number, then no indirect shortfall.  Report -0- as shortfall on</t>
  </si>
  <si>
    <t xml:space="preserve">    grant review form.</t>
  </si>
  <si>
    <t>SAMISH INDIAN NATION</t>
  </si>
  <si>
    <t>EMPLOYEE COST PROJECTOR</t>
  </si>
  <si>
    <t>Totals</t>
  </si>
  <si>
    <t>Hourly Rate</t>
  </si>
  <si>
    <t># Weeks in Year</t>
  </si>
  <si>
    <t>Annual Salary</t>
  </si>
  <si>
    <t>Monthly Salary</t>
  </si>
  <si>
    <t>Choose Medical Insurance Plan</t>
  </si>
  <si>
    <t>Monthly Medical Insurance Cost</t>
  </si>
  <si>
    <t>Enter Life Insurance Monthly Cost</t>
  </si>
  <si>
    <t># Of Months to Project</t>
  </si>
  <si>
    <t>01 Uniform Emp Only</t>
  </si>
  <si>
    <t>09 GH Classic Emp Only</t>
  </si>
  <si>
    <t>BUDGET HELPER WORKSHEET</t>
  </si>
  <si>
    <t>Grant Award Amount</t>
  </si>
  <si>
    <t>a</t>
  </si>
  <si>
    <t>Direct Expenses Amount</t>
  </si>
  <si>
    <t>b</t>
  </si>
  <si>
    <t xml:space="preserve">      Total DIRECT EXPENDITURES</t>
  </si>
  <si>
    <t>TOTAL BUDGETED EXPENSES</t>
  </si>
  <si>
    <t>BUDGETED AMOUNT REMAINING</t>
  </si>
  <si>
    <r>
      <t xml:space="preserve">a - </t>
    </r>
    <r>
      <rPr>
        <sz val="10"/>
        <color indexed="8"/>
        <rFont val="Arial"/>
        <family val="2"/>
      </rPr>
      <t>amounts from IDC and DC Split tab</t>
    </r>
  </si>
  <si>
    <r>
      <t xml:space="preserve">b - </t>
    </r>
    <r>
      <rPr>
        <sz val="10"/>
        <color indexed="8"/>
        <rFont val="Arial"/>
        <family val="2"/>
      </rPr>
      <t>amounts from Employee Info tab</t>
    </r>
  </si>
  <si>
    <t>Admin Expense Amount (IDC Included in #)</t>
  </si>
  <si>
    <t>Standard Weekly Hours for Employee</t>
  </si>
  <si>
    <t>13 Dental Only</t>
  </si>
  <si>
    <t>PROGRAM NAME</t>
  </si>
  <si>
    <t>COMMENTS:</t>
  </si>
  <si>
    <t>Salaries</t>
  </si>
  <si>
    <t>Employers FICA</t>
  </si>
  <si>
    <t>Workers Comp Exp</t>
  </si>
  <si>
    <t>Retirement Exp</t>
  </si>
  <si>
    <t>Ins Exp Medical</t>
  </si>
  <si>
    <t>Ins Exp Life</t>
  </si>
  <si>
    <t>Emp Sec Exp</t>
  </si>
  <si>
    <t>Retirement Expense %</t>
  </si>
  <si>
    <t>5520 PROF SVCS AUDIT</t>
  </si>
  <si>
    <t>5525 PROF SVCS LEGAL</t>
  </si>
  <si>
    <t>5550 CONTRACTUAL SVCS</t>
  </si>
  <si>
    <t>5600 SAUK SUIATTLE SUB CONTRACT</t>
  </si>
  <si>
    <t>6010 SUPPLIES</t>
  </si>
  <si>
    <t>6110 TELECOMMUNICATIONS</t>
  </si>
  <si>
    <t>6111 NEWSLETTER</t>
  </si>
  <si>
    <t>6112 FOOD COSTS EXPENSE</t>
  </si>
  <si>
    <t>6120 POSTAGE</t>
  </si>
  <si>
    <t>6150 ADVERTISING</t>
  </si>
  <si>
    <t>6210 COPIES/PRINTING</t>
  </si>
  <si>
    <t>6310 DUES &amp; SUBS</t>
  </si>
  <si>
    <t>6400 FUEL CHARGES</t>
  </si>
  <si>
    <t>6450 TRAINING &amp; TRAVEL</t>
  </si>
  <si>
    <t>6810 RENT EXP INTERNAL</t>
  </si>
  <si>
    <t>6815 RENT EXP EXTERNAL</t>
  </si>
  <si>
    <t>6820 R&amp;M IDC INCLUDIABLE</t>
  </si>
  <si>
    <t>6821 R&amp;M IDC EXCLUDABLE</t>
  </si>
  <si>
    <t>6830 BLDG UTILITIES</t>
  </si>
  <si>
    <t>6855 BLDG IMPROVE (PROJECT &gt; $5K)</t>
  </si>
  <si>
    <t>6860 EQUIPMENT</t>
  </si>
  <si>
    <t>6861 EQUIPMENT LESS THAN $5K</t>
  </si>
  <si>
    <t>6920 EQUIPMENT RENTAL</t>
  </si>
  <si>
    <t>6930 VEHICLE LEASES</t>
  </si>
  <si>
    <t>6940 VEHICLE MAINT</t>
  </si>
  <si>
    <t>7020 SUBSIDY DOWN PAYMENT</t>
  </si>
  <si>
    <t>7030 SUBSIDY HOME REPAIR</t>
  </si>
  <si>
    <t>7040 SUBSIDY RENTAL ASST</t>
  </si>
  <si>
    <t>7042 RENTAL PROP MAINT</t>
  </si>
  <si>
    <t>7049 ASST PMTS CATASTROPHIC</t>
  </si>
  <si>
    <t>7050 ASST PMTS MEDICAL</t>
  </si>
  <si>
    <t>7052 ASST PMTS DENTAL</t>
  </si>
  <si>
    <t>7053 ASST PMTS HEARING</t>
  </si>
  <si>
    <t>7054 ASST PMTS VISION</t>
  </si>
  <si>
    <t>7056 ASST PMTS PHARMACY</t>
  </si>
  <si>
    <t>7070 ENERGY ASST FALL</t>
  </si>
  <si>
    <t>7080 ENERGY ASST SPRING</t>
  </si>
  <si>
    <t>7090 ENERGY ASST EMERGENCY</t>
  </si>
  <si>
    <t>7210 INS EPX GEN LIAB &amp; PROP</t>
  </si>
  <si>
    <t>8000 PROGRAM SERIVCES</t>
  </si>
  <si>
    <t>8051 EDUCATION SUPPORT</t>
  </si>
  <si>
    <t>8618 CULTURAL WORK / SUPPLIES / OTHER</t>
  </si>
  <si>
    <t>8657 LEGAL RETAINER WORK</t>
  </si>
  <si>
    <t>9110 SERVICE CHARGES</t>
  </si>
  <si>
    <t>8652 INS EXP PROPERTY</t>
  </si>
  <si>
    <t>9900 IDC EXPENSE</t>
  </si>
  <si>
    <t>Indirect Amount</t>
  </si>
  <si>
    <t>Rental Asst</t>
  </si>
  <si>
    <t>Total</t>
  </si>
  <si>
    <t>TOTAL</t>
  </si>
  <si>
    <t>Admin Split Between IDC &amp; non-IDC Admin</t>
  </si>
  <si>
    <t>Admin Limit</t>
  </si>
  <si>
    <t>Admin Used for IDC</t>
  </si>
  <si>
    <t>What's Available for Non-IDC Admin</t>
  </si>
  <si>
    <t>Minus: IDC</t>
  </si>
  <si>
    <t>Minus: IDC Allowed in Grant</t>
  </si>
  <si>
    <t>Shortfall</t>
  </si>
  <si>
    <t># Hours to Charge to Grant per Week</t>
  </si>
  <si>
    <t>Grant Award</t>
  </si>
  <si>
    <t>n/a</t>
  </si>
  <si>
    <t>GL5515 Exclusions</t>
  </si>
  <si>
    <t>6840 ACQUISITION</t>
  </si>
  <si>
    <t>=</t>
  </si>
  <si>
    <t>ENTER EXCLUSIONARY COSTS THAT ROLL TO "IDC and DC SPLIT" TAB</t>
  </si>
  <si>
    <t>CLICK ON THESE FIELDS TO CHANGE GL CODING AS NEEDED AND ENTER COSTS IN APPROPRIATE COLUMNS</t>
  </si>
  <si>
    <t>Bal To Calc DC &amp; IDC Split On</t>
  </si>
  <si>
    <t>Direct Base (Bal / 1 + Full IDC Rate)</t>
  </si>
  <si>
    <t>Balance Split by DC &amp; IDC</t>
  </si>
  <si>
    <t>Salaries &amp; Fringe</t>
  </si>
  <si>
    <t>Exclusions</t>
  </si>
  <si>
    <t>Admin Limit Adjustment</t>
  </si>
  <si>
    <t>What's Available for All Admin</t>
  </si>
  <si>
    <t xml:space="preserve">  Award Amount</t>
  </si>
  <si>
    <t xml:space="preserve">  Minus: All Non-Admin Expenses</t>
  </si>
  <si>
    <t xml:space="preserve">  Max Admin % Allowed in Grant</t>
  </si>
  <si>
    <t>Exps B4 Admin</t>
  </si>
  <si>
    <t>SUB TOTAL</t>
  </si>
  <si>
    <t>BEFORE ADMIN</t>
  </si>
  <si>
    <t>Planned Non IDC Admin</t>
  </si>
  <si>
    <t>Reconciliation Award to Planned Expenses</t>
  </si>
  <si>
    <t>IDC Admin</t>
  </si>
  <si>
    <t>00 None</t>
  </si>
  <si>
    <t>04 Uniform Emp/Sp/Kids</t>
  </si>
  <si>
    <t>0003 ACQUIRE RENTAL HOUSING</t>
  </si>
  <si>
    <t>0004 CONSTURCT RENTAL HOUSING</t>
  </si>
  <si>
    <t>0005 REHAB RENTAL HOUSING</t>
  </si>
  <si>
    <t>0008 CONVERT STRUCT TO AFFD HOUSING</t>
  </si>
  <si>
    <t>0010 ACQUIRE LAND FOR HOMEBUYER DEVEL</t>
  </si>
  <si>
    <t>0011 NEW CONSTRUCT  HOMEBUYER UNITS</t>
  </si>
  <si>
    <t>0012 ACQUIRE HOMEBUYER UNITS</t>
  </si>
  <si>
    <t>0013 DOWNPMT CLOSING COST ASSISTANCE</t>
  </si>
  <si>
    <t>0015 OTHER HOMEBUYER ASSIST ACTIVITIES</t>
  </si>
  <si>
    <t>0016 REHAB ASSIST TO HOMEOWNERS</t>
  </si>
  <si>
    <t>0017 TENET BASED RENTAL ASSIST</t>
  </si>
  <si>
    <t>0018 OTHER HOUSING SERVICES</t>
  </si>
  <si>
    <t>0019 HOUSING MGMT SERVICES</t>
  </si>
  <si>
    <t>0020 CRIME PREVENTION AND SAFETY</t>
  </si>
  <si>
    <t>0021 MODEL ACTIVITIES</t>
  </si>
  <si>
    <t>0023 INFRASTRC TO SUPPORT HOUSING</t>
  </si>
  <si>
    <t>Time - SUB 0019</t>
  </si>
  <si>
    <t>Retirement Match Expense %</t>
  </si>
  <si>
    <t>Retirement Match Exp</t>
  </si>
  <si>
    <t>5000 SALARIES</t>
  </si>
  <si>
    <t xml:space="preserve">5110 EMPLOYER'S FICA </t>
  </si>
  <si>
    <t>5210 WORKERS COMP EXP</t>
  </si>
  <si>
    <t>5310 RETIREMENT CONTRIBUTION</t>
  </si>
  <si>
    <t>5311 RETIREMENT MATCH CONTRIBUTION</t>
  </si>
  <si>
    <t>5410 INSURANCE EXP MED/DENTAL/VISION</t>
  </si>
  <si>
    <t>5415 INSURANCE EXP LIFE LT &amp; ST</t>
  </si>
  <si>
    <t>5420 EMPLOYMENT SECURITY EXP</t>
  </si>
  <si>
    <t>0001 ADMIN</t>
  </si>
  <si>
    <t>Admin Planned (Budget Page cell AO40)</t>
  </si>
  <si>
    <t>Time - Sub 0001</t>
  </si>
  <si>
    <t xml:space="preserve">5700 PASS THROUGH </t>
  </si>
  <si>
    <t>Total Est. Award Amount</t>
  </si>
  <si>
    <t>IDC CALCULATION EXCLUSIONARY ITEMS</t>
  </si>
  <si>
    <t xml:space="preserve">      Total EXCLUSIONARY COSTS</t>
  </si>
  <si>
    <t xml:space="preserve">      Total SALARIES &amp; FRINGE</t>
  </si>
  <si>
    <t>SALARIES &amp; FRINGE</t>
  </si>
  <si>
    <t>OTHER EXPENSES</t>
  </si>
  <si>
    <t xml:space="preserve">      Total OTHER EXPENSES</t>
  </si>
  <si>
    <t>Other Expenses</t>
  </si>
  <si>
    <r>
      <rPr>
        <b/>
        <sz val="10"/>
        <rFont val="Arial"/>
        <family val="2"/>
      </rPr>
      <t xml:space="preserve">   B</t>
    </r>
    <r>
      <rPr>
        <sz val="10"/>
        <rFont val="Arial"/>
        <family val="2"/>
      </rPr>
      <t xml:space="preserve"> - Total Expenses</t>
    </r>
  </si>
  <si>
    <r>
      <rPr>
        <b/>
        <sz val="10"/>
        <rFont val="Arial"/>
        <family val="2"/>
      </rPr>
      <t xml:space="preserve">   A</t>
    </r>
    <r>
      <rPr>
        <sz val="10"/>
        <rFont val="Arial"/>
        <family val="2"/>
      </rPr>
      <t xml:space="preserve"> - Award</t>
    </r>
  </si>
  <si>
    <t>DIFFERENCE (A minus B)</t>
  </si>
  <si>
    <t>Time - SUB 0001</t>
  </si>
  <si>
    <t xml:space="preserve"> </t>
  </si>
  <si>
    <t>Rental Asst - 0017</t>
  </si>
  <si>
    <t>Mgmt Svs - 0019</t>
  </si>
  <si>
    <t xml:space="preserve">   </t>
  </si>
  <si>
    <t>Admin - 0001</t>
  </si>
  <si>
    <t>Time - SUB 0018</t>
  </si>
  <si>
    <t>Time - SUB 0009</t>
  </si>
  <si>
    <t>Other Dev - 0009</t>
  </si>
  <si>
    <t>Time - SUB 0013</t>
  </si>
  <si>
    <t>Downpymt - 0013</t>
  </si>
  <si>
    <t>Other Hous - 0018</t>
  </si>
  <si>
    <t>5510 PROF SVCS - INCL</t>
  </si>
  <si>
    <t>5515 PROF SVCS - EXCL</t>
  </si>
  <si>
    <t>0006 ACQUIRE LAND FOR RENTAL DEVELOPMENT</t>
  </si>
  <si>
    <t>0009 OTHER RENTAL HOUSING DEVELOPMENT</t>
  </si>
  <si>
    <t>7010 SUBSIDY SECURITY/FIRST/LAST</t>
  </si>
  <si>
    <t>Project Manager</t>
  </si>
  <si>
    <t>8670 BACKGROUND CHECKS</t>
  </si>
  <si>
    <t>Model Activ - 0021</t>
  </si>
  <si>
    <t>Administration</t>
  </si>
  <si>
    <t>Downpayment</t>
  </si>
  <si>
    <t>6050 SOFTWARE</t>
  </si>
  <si>
    <t>7000 SUBSIDY RENT HOMELESS PREVENTION</t>
  </si>
  <si>
    <t>7005 SUBSIDY OTHER HOMELESS PREVENTION</t>
  </si>
  <si>
    <t>Rent Homeless Prevention</t>
  </si>
  <si>
    <t>Other Homeless Prevention</t>
  </si>
  <si>
    <t>Construction</t>
  </si>
  <si>
    <t>Time - SUB 0004</t>
  </si>
  <si>
    <t>Construct - 0004</t>
  </si>
  <si>
    <t>Time - SUB 0017</t>
  </si>
  <si>
    <t>Other Development</t>
  </si>
  <si>
    <t>Minus: Construction</t>
  </si>
  <si>
    <t>Minus: Rent Homeless Prevention</t>
  </si>
  <si>
    <t>Minus: Other Homeless Prevention</t>
  </si>
  <si>
    <t>Equipment</t>
  </si>
  <si>
    <t>6450 PER DIEM TRAINING</t>
  </si>
  <si>
    <t>6451 TRAVEL (LOCAL/CLIENT/COMMITTEE)</t>
  </si>
  <si>
    <t>6452 TRAINING &amp; CERTIFICATION (LOCAL/ONLINE)</t>
  </si>
  <si>
    <t>6845 PRE-CONSTRUCTION</t>
  </si>
  <si>
    <t>6850 CONSTRUCTION</t>
  </si>
  <si>
    <t>Pre-Construction</t>
  </si>
  <si>
    <t>Other Housing Services</t>
  </si>
  <si>
    <t>Housing Management Services</t>
  </si>
  <si>
    <t>RENTAL  - TBRA</t>
  </si>
  <si>
    <t>Professional Services - Excluded</t>
  </si>
  <si>
    <t>Samish36!</t>
  </si>
  <si>
    <t>Minus: Professional Services  - Ecxl</t>
  </si>
  <si>
    <t xml:space="preserve">  </t>
  </si>
  <si>
    <t>Actual Carryover from FY2019</t>
  </si>
  <si>
    <t>Grant Amount - FY2020</t>
  </si>
  <si>
    <t>01 Uniform Classic Emp Only</t>
  </si>
  <si>
    <t>02 Uniform Classic Emp/Spouse</t>
  </si>
  <si>
    <t>03 Uniform Classic Emp/Kids</t>
  </si>
  <si>
    <t>04 Uniform Classic Emp/Sp/Kids</t>
  </si>
  <si>
    <t>05 Uniform CDHP Emp Only</t>
  </si>
  <si>
    <t>06 Uniform CDHP Emp/Spouse</t>
  </si>
  <si>
    <t>07 Uniform CDHP Emp/Kids</t>
  </si>
  <si>
    <t>08 Uniform CDHP Emp/Sp/Kids</t>
  </si>
  <si>
    <t>09 Kaiser WA Classic Emp Only</t>
  </si>
  <si>
    <t>10 Kaiser WA Classic Emp/Spouse</t>
  </si>
  <si>
    <t>11 Kaiser WA Classic Emp/Kids</t>
  </si>
  <si>
    <t>12 Kaiser WA Classic Emp/Sp/Kids</t>
  </si>
  <si>
    <t>13 Kaiser WA Value Emp Only</t>
  </si>
  <si>
    <t>14 Kaiser WA Value Emp/Spouse</t>
  </si>
  <si>
    <t>15 Kaiser WA Value Emp/Kids</t>
  </si>
  <si>
    <t>16 Kaiser WA Value Emp/Sp/Kids</t>
  </si>
  <si>
    <t>17 Kaiser WA CDHP Emp Only</t>
  </si>
  <si>
    <t>18 Kaiser WA CDHP Emp/Spouse</t>
  </si>
  <si>
    <t>19 Kaiser WA CDHP Emp/Kids</t>
  </si>
  <si>
    <t>20 Kaiser WA CDHP Emp/Sp/Kids</t>
  </si>
  <si>
    <t>v 2020-04-27</t>
  </si>
  <si>
    <t>Construction Superintendent</t>
  </si>
  <si>
    <t>Sharon Paskewitz</t>
  </si>
  <si>
    <t>Time - Sub 0004</t>
  </si>
  <si>
    <t>2021 IHP American Rescue Plan</t>
  </si>
  <si>
    <t>Housing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</si>
</sst>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sz val="8"/>
      <color theme="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color theme="0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</cellStyleXfs>
  <cellXfs count="181">
    <xf numFmtId="0" fontId="0" fillId="0" borderId="0" xfId="0"/>
    <xf numFmtId="0" fontId="1" fillId="0" borderId="0" xfId="0" applyFont="1" applyProtection="1">
      <protection locked="0"/>
    </xf>
    <xf numFmtId="0" fontId="4" fillId="0" borderId="0" xfId="4" applyFont="1" applyAlignme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43" fontId="1" fillId="0" borderId="0" xfId="1" applyFont="1" applyAlignment="1" applyProtection="1">
      <alignment horizontal="center"/>
    </xf>
    <xf numFmtId="43" fontId="1" fillId="0" borderId="0" xfId="1" applyFont="1" applyFill="1" applyAlignment="1" applyProtection="1">
      <alignment horizontal="center"/>
    </xf>
    <xf numFmtId="43" fontId="1" fillId="0" borderId="0" xfId="1" applyFont="1"/>
    <xf numFmtId="0" fontId="1" fillId="0" borderId="0" xfId="0" applyFont="1" applyAlignment="1" applyProtection="1">
      <alignment horizontal="center"/>
      <protection locked="0"/>
    </xf>
    <xf numFmtId="43" fontId="5" fillId="0" borderId="0" xfId="1" applyFont="1" applyAlignment="1" applyProtection="1">
      <alignment horizontal="center"/>
    </xf>
    <xf numFmtId="43" fontId="5" fillId="0" borderId="0" xfId="1" applyFont="1" applyFill="1" applyAlignment="1" applyProtection="1">
      <alignment horizontal="center"/>
      <protection locked="0"/>
    </xf>
    <xf numFmtId="43" fontId="5" fillId="0" borderId="0" xfId="1" applyFont="1" applyFill="1" applyAlignment="1" applyProtection="1">
      <alignment horizontal="center"/>
    </xf>
    <xf numFmtId="43" fontId="1" fillId="0" borderId="0" xfId="1" applyFont="1" applyProtection="1"/>
    <xf numFmtId="43" fontId="1" fillId="0" borderId="0" xfId="1" applyFont="1" applyFill="1" applyProtection="1"/>
    <xf numFmtId="43" fontId="7" fillId="0" borderId="0" xfId="1" applyFont="1" applyFill="1" applyAlignment="1" applyProtection="1">
      <alignment horizontal="center" wrapText="1"/>
    </xf>
    <xf numFmtId="43" fontId="7" fillId="0" borderId="0" xfId="1" applyFont="1" applyFill="1" applyBorder="1" applyAlignment="1" applyProtection="1"/>
    <xf numFmtId="43" fontId="1" fillId="2" borderId="0" xfId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0" borderId="0" xfId="0" applyFont="1" applyProtection="1"/>
    <xf numFmtId="0" fontId="1" fillId="0" borderId="0" xfId="0" applyFont="1" applyProtection="1"/>
    <xf numFmtId="10" fontId="1" fillId="2" borderId="0" xfId="2" applyNumberFormat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5" fillId="0" borderId="0" xfId="4" applyFont="1" applyAlignment="1" applyProtection="1"/>
    <xf numFmtId="0" fontId="5" fillId="0" borderId="0" xfId="4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43" fontId="1" fillId="2" borderId="0" xfId="1" applyFont="1" applyFill="1" applyProtection="1">
      <protection locked="0"/>
    </xf>
    <xf numFmtId="43" fontId="7" fillId="0" borderId="0" xfId="1" applyFont="1" applyFill="1" applyAlignment="1" applyProtection="1">
      <alignment horizontal="center"/>
      <protection locked="0"/>
    </xf>
    <xf numFmtId="43" fontId="7" fillId="0" borderId="0" xfId="1" applyFont="1" applyFill="1" applyAlignment="1" applyProtection="1">
      <alignment horizontal="left"/>
      <protection locked="0"/>
    </xf>
    <xf numFmtId="43" fontId="7" fillId="0" borderId="0" xfId="1" applyFont="1" applyFill="1" applyAlignment="1" applyProtection="1">
      <alignment horizontal="center"/>
    </xf>
    <xf numFmtId="43" fontId="7" fillId="0" borderId="0" xfId="1" applyFont="1" applyFill="1" applyBorder="1" applyAlignment="1" applyProtection="1">
      <alignment horizontal="center"/>
    </xf>
    <xf numFmtId="43" fontId="7" fillId="0" borderId="0" xfId="1" applyFont="1" applyFill="1" applyBorder="1" applyAlignment="1" applyProtection="1">
      <alignment horizontal="center"/>
      <protection locked="0"/>
    </xf>
    <xf numFmtId="0" fontId="12" fillId="0" borderId="0" xfId="4" applyFont="1" applyFill="1" applyAlignment="1" applyProtection="1"/>
    <xf numFmtId="0" fontId="13" fillId="0" borderId="0" xfId="4" applyFont="1" applyFill="1" applyAlignment="1" applyProtection="1">
      <protection locked="0"/>
    </xf>
    <xf numFmtId="0" fontId="7" fillId="0" borderId="0" xfId="4" applyFont="1" applyFill="1" applyAlignment="1" applyProtection="1">
      <protection locked="0"/>
    </xf>
    <xf numFmtId="43" fontId="7" fillId="0" borderId="5" xfId="1" applyFont="1" applyFill="1" applyBorder="1" applyAlignment="1" applyProtection="1">
      <alignment horizontal="center"/>
      <protection locked="0"/>
    </xf>
    <xf numFmtId="0" fontId="11" fillId="0" borderId="0" xfId="1" applyNumberFormat="1" applyFont="1" applyFill="1" applyAlignment="1" applyProtection="1">
      <alignment horizontal="left"/>
      <protection locked="0"/>
    </xf>
    <xf numFmtId="43" fontId="6" fillId="0" borderId="0" xfId="1" applyFont="1" applyFill="1" applyAlignment="1" applyProtection="1">
      <alignment horizontal="center"/>
      <protection locked="0"/>
    </xf>
    <xf numFmtId="43" fontId="6" fillId="0" borderId="1" xfId="1" applyFont="1" applyFill="1" applyBorder="1" applyAlignment="1" applyProtection="1">
      <alignment horizontal="center"/>
    </xf>
    <xf numFmtId="43" fontId="6" fillId="0" borderId="0" xfId="1" applyFont="1" applyFill="1" applyBorder="1" applyAlignment="1" applyProtection="1">
      <alignment horizontal="center"/>
    </xf>
    <xf numFmtId="0" fontId="7" fillId="0" borderId="0" xfId="4" applyFont="1" applyFill="1" applyAlignment="1" applyProtection="1">
      <alignment horizontal="center"/>
      <protection locked="0"/>
    </xf>
    <xf numFmtId="0" fontId="10" fillId="0" borderId="0" xfId="1" applyNumberFormat="1" applyFont="1" applyFill="1" applyAlignment="1" applyProtection="1">
      <alignment horizontal="left"/>
      <protection locked="0"/>
    </xf>
    <xf numFmtId="0" fontId="10" fillId="0" borderId="0" xfId="4" applyFont="1" applyFill="1" applyAlignment="1" applyProtection="1">
      <alignment horizontal="center"/>
      <protection locked="0"/>
    </xf>
    <xf numFmtId="43" fontId="10" fillId="0" borderId="0" xfId="1" applyFont="1" applyFill="1" applyBorder="1" applyAlignment="1" applyProtection="1">
      <alignment horizontal="center"/>
      <protection locked="0"/>
    </xf>
    <xf numFmtId="43" fontId="10" fillId="0" borderId="0" xfId="1" applyFont="1" applyFill="1" applyAlignment="1" applyProtection="1">
      <alignment horizontal="center"/>
      <protection locked="0"/>
    </xf>
    <xf numFmtId="43" fontId="10" fillId="0" borderId="0" xfId="1" applyFont="1" applyFill="1" applyBorder="1" applyAlignment="1" applyProtection="1">
      <alignment horizontal="center"/>
    </xf>
    <xf numFmtId="43" fontId="10" fillId="0" borderId="0" xfId="1" applyFont="1" applyFill="1" applyBorder="1" applyAlignment="1" applyProtection="1"/>
    <xf numFmtId="0" fontId="10" fillId="0" borderId="0" xfId="4" applyFont="1" applyFill="1" applyAlignment="1" applyProtection="1">
      <protection locked="0"/>
    </xf>
    <xf numFmtId="0" fontId="10" fillId="0" borderId="0" xfId="4" applyFont="1" applyFill="1" applyBorder="1" applyAlignment="1" applyProtection="1">
      <protection locked="0"/>
    </xf>
    <xf numFmtId="43" fontId="7" fillId="0" borderId="0" xfId="1" applyFont="1" applyFill="1" applyAlignment="1" applyProtection="1"/>
    <xf numFmtId="0" fontId="7" fillId="0" borderId="1" xfId="4" applyFont="1" applyFill="1" applyBorder="1" applyAlignment="1" applyProtection="1">
      <protection locked="0"/>
    </xf>
    <xf numFmtId="43" fontId="14" fillId="0" borderId="1" xfId="1" applyFont="1" applyFill="1" applyBorder="1" applyAlignment="1" applyProtection="1">
      <protection locked="0"/>
    </xf>
    <xf numFmtId="43" fontId="10" fillId="0" borderId="1" xfId="1" applyFont="1" applyFill="1" applyBorder="1" applyAlignment="1" applyProtection="1">
      <protection locked="0"/>
    </xf>
    <xf numFmtId="43" fontId="15" fillId="0" borderId="1" xfId="1" applyFont="1" applyFill="1" applyBorder="1" applyAlignment="1" applyProtection="1">
      <protection locked="0"/>
    </xf>
    <xf numFmtId="0" fontId="7" fillId="0" borderId="0" xfId="4" applyFont="1" applyFill="1" applyAlignment="1" applyProtection="1"/>
    <xf numFmtId="0" fontId="7" fillId="0" borderId="0" xfId="4" applyFont="1" applyFill="1" applyAlignment="1" applyProtection="1">
      <alignment horizontal="center"/>
    </xf>
    <xf numFmtId="0" fontId="8" fillId="0" borderId="0" xfId="4" applyFont="1" applyFill="1" applyAlignment="1" applyProtection="1"/>
    <xf numFmtId="0" fontId="6" fillId="0" borderId="0" xfId="4" applyFont="1" applyFill="1" applyAlignment="1" applyProtection="1"/>
    <xf numFmtId="0" fontId="1" fillId="0" borderId="0" xfId="0" applyFont="1" applyAlignment="1" applyProtection="1">
      <alignment horizontal="left"/>
      <protection locked="0"/>
    </xf>
    <xf numFmtId="43" fontId="2" fillId="0" borderId="0" xfId="0" applyNumberFormat="1" applyFont="1" applyAlignment="1" applyProtection="1">
      <alignment horizontal="center"/>
      <protection locked="0"/>
    </xf>
    <xf numFmtId="43" fontId="5" fillId="5" borderId="0" xfId="1" applyFont="1" applyFill="1" applyAlignment="1" applyProtection="1">
      <alignment horizontal="center"/>
      <protection locked="0"/>
    </xf>
    <xf numFmtId="0" fontId="5" fillId="5" borderId="0" xfId="4" applyFont="1" applyFill="1" applyAlignment="1" applyProtection="1">
      <alignment horizontal="center"/>
      <protection locked="0"/>
    </xf>
    <xf numFmtId="0" fontId="1" fillId="5" borderId="0" xfId="0" applyFont="1" applyFill="1" applyProtection="1">
      <protection locked="0"/>
    </xf>
    <xf numFmtId="0" fontId="16" fillId="0" borderId="0" xfId="3" applyFont="1" applyProtection="1"/>
    <xf numFmtId="0" fontId="17" fillId="0" borderId="0" xfId="3" applyFont="1" applyProtection="1"/>
    <xf numFmtId="43" fontId="17" fillId="0" borderId="0" xfId="1" applyFont="1" applyProtection="1">
      <protection locked="0"/>
    </xf>
    <xf numFmtId="0" fontId="17" fillId="2" borderId="0" xfId="3" applyFont="1" applyFill="1" applyProtection="1">
      <protection locked="0"/>
    </xf>
    <xf numFmtId="0" fontId="17" fillId="2" borderId="0" xfId="3" applyFont="1" applyFill="1" applyProtection="1"/>
    <xf numFmtId="43" fontId="17" fillId="2" borderId="0" xfId="1" applyFont="1" applyFill="1" applyProtection="1">
      <protection locked="0"/>
    </xf>
    <xf numFmtId="43" fontId="17" fillId="0" borderId="0" xfId="1" applyFont="1" applyFill="1" applyProtection="1">
      <protection locked="0"/>
    </xf>
    <xf numFmtId="0" fontId="18" fillId="0" borderId="0" xfId="3" applyFont="1" applyProtection="1"/>
    <xf numFmtId="43" fontId="19" fillId="6" borderId="0" xfId="1" applyFont="1" applyFill="1" applyProtection="1">
      <protection locked="0"/>
    </xf>
    <xf numFmtId="43" fontId="19" fillId="2" borderId="1" xfId="1" applyFont="1" applyFill="1" applyBorder="1" applyProtection="1">
      <protection locked="0"/>
    </xf>
    <xf numFmtId="43" fontId="19" fillId="0" borderId="0" xfId="1" applyFont="1" applyFill="1" applyProtection="1">
      <protection locked="0"/>
    </xf>
    <xf numFmtId="0" fontId="16" fillId="0" borderId="0" xfId="3" applyFont="1" applyAlignment="1" applyProtection="1">
      <alignment horizontal="right"/>
    </xf>
    <xf numFmtId="43" fontId="16" fillId="0" borderId="0" xfId="1" applyFont="1" applyFill="1" applyProtection="1"/>
    <xf numFmtId="10" fontId="19" fillId="2" borderId="0" xfId="2" applyNumberFormat="1" applyFont="1" applyFill="1" applyProtection="1">
      <protection locked="0"/>
    </xf>
    <xf numFmtId="9" fontId="19" fillId="0" borderId="0" xfId="2" applyFont="1" applyFill="1" applyProtection="1">
      <protection locked="0"/>
    </xf>
    <xf numFmtId="43" fontId="19" fillId="0" borderId="0" xfId="1" applyFont="1" applyFill="1" applyProtection="1"/>
    <xf numFmtId="0" fontId="17" fillId="0" borderId="0" xfId="3" applyFont="1" applyProtection="1">
      <protection locked="0"/>
    </xf>
    <xf numFmtId="43" fontId="19" fillId="0" borderId="3" xfId="1" applyFont="1" applyFill="1" applyBorder="1" applyProtection="1"/>
    <xf numFmtId="43" fontId="17" fillId="0" borderId="0" xfId="1" applyFont="1" applyProtection="1"/>
    <xf numFmtId="43" fontId="20" fillId="0" borderId="0" xfId="1" applyFont="1" applyAlignment="1" applyProtection="1">
      <protection locked="0"/>
    </xf>
    <xf numFmtId="43" fontId="17" fillId="0" borderId="0" xfId="3" applyNumberFormat="1" applyFont="1" applyProtection="1"/>
    <xf numFmtId="0" fontId="17" fillId="0" borderId="0" xfId="1" applyNumberFormat="1" applyFont="1" applyProtection="1"/>
    <xf numFmtId="0" fontId="17" fillId="0" borderId="0" xfId="3" applyFont="1" applyFill="1" applyBorder="1" applyProtection="1"/>
    <xf numFmtId="43" fontId="19" fillId="0" borderId="0" xfId="1" applyFont="1" applyFill="1" applyBorder="1" applyProtection="1"/>
    <xf numFmtId="43" fontId="19" fillId="0" borderId="1" xfId="1" applyFont="1" applyFill="1" applyBorder="1" applyProtection="1"/>
    <xf numFmtId="0" fontId="17" fillId="0" borderId="0" xfId="1" applyNumberFormat="1" applyFont="1" applyAlignment="1" applyProtection="1">
      <alignment horizontal="left"/>
    </xf>
    <xf numFmtId="43" fontId="17" fillId="0" borderId="0" xfId="3" applyNumberFormat="1" applyFont="1" applyFill="1" applyBorder="1" applyProtection="1"/>
    <xf numFmtId="43" fontId="17" fillId="0" borderId="0" xfId="1" applyFont="1" applyFill="1" applyBorder="1" applyProtection="1"/>
    <xf numFmtId="43" fontId="17" fillId="0" borderId="0" xfId="1" quotePrefix="1" applyFont="1" applyFill="1" applyBorder="1" applyProtection="1"/>
    <xf numFmtId="0" fontId="17" fillId="0" borderId="0" xfId="1" applyNumberFormat="1" applyFont="1" applyFill="1" applyBorder="1" applyAlignment="1" applyProtection="1">
      <alignment horizontal="left"/>
    </xf>
    <xf numFmtId="43" fontId="17" fillId="0" borderId="1" xfId="3" applyNumberFormat="1" applyFont="1" applyBorder="1" applyProtection="1"/>
    <xf numFmtId="43" fontId="17" fillId="3" borderId="1" xfId="1" applyFont="1" applyFill="1" applyBorder="1" applyProtection="1"/>
    <xf numFmtId="0" fontId="17" fillId="0" borderId="0" xfId="3" applyNumberFormat="1" applyFont="1" applyAlignment="1" applyProtection="1">
      <alignment horizontal="left"/>
    </xf>
    <xf numFmtId="43" fontId="17" fillId="3" borderId="1" xfId="3" applyNumberFormat="1" applyFont="1" applyFill="1" applyBorder="1" applyProtection="1"/>
    <xf numFmtId="43" fontId="17" fillId="0" borderId="0" xfId="3" applyNumberFormat="1" applyFont="1" applyProtection="1">
      <protection locked="0"/>
    </xf>
    <xf numFmtId="43" fontId="21" fillId="4" borderId="0" xfId="1" applyFont="1" applyFill="1" applyProtection="1"/>
    <xf numFmtId="43" fontId="21" fillId="4" borderId="3" xfId="3" applyNumberFormat="1" applyFont="1" applyFill="1" applyBorder="1" applyProtection="1"/>
    <xf numFmtId="43" fontId="17" fillId="3" borderId="0" xfId="3" applyNumberFormat="1" applyFont="1" applyFill="1" applyProtection="1"/>
    <xf numFmtId="0" fontId="21" fillId="4" borderId="0" xfId="3" applyFont="1" applyFill="1" applyProtection="1"/>
    <xf numFmtId="43" fontId="21" fillId="4" borderId="0" xfId="3" applyNumberFormat="1" applyFont="1" applyFill="1" applyProtection="1"/>
    <xf numFmtId="43" fontId="17" fillId="0" borderId="0" xfId="3" applyNumberFormat="1" applyFont="1" applyFill="1" applyProtection="1"/>
    <xf numFmtId="43" fontId="19" fillId="0" borderId="0" xfId="2" applyNumberFormat="1" applyFont="1" applyFill="1" applyBorder="1" applyProtection="1"/>
    <xf numFmtId="43" fontId="19" fillId="0" borderId="0" xfId="1" applyFont="1" applyFill="1" applyBorder="1" applyProtection="1">
      <protection locked="0"/>
    </xf>
    <xf numFmtId="43" fontId="19" fillId="0" borderId="2" xfId="2" applyNumberFormat="1" applyFont="1" applyFill="1" applyBorder="1" applyProtection="1"/>
    <xf numFmtId="10" fontId="19" fillId="2" borderId="0" xfId="2" applyNumberFormat="1" applyFont="1" applyFill="1" applyBorder="1" applyProtection="1">
      <protection locked="0"/>
    </xf>
    <xf numFmtId="43" fontId="17" fillId="0" borderId="5" xfId="3" applyNumberFormat="1" applyFont="1" applyFill="1" applyBorder="1" applyProtection="1"/>
    <xf numFmtId="43" fontId="1" fillId="0" borderId="0" xfId="0" applyNumberFormat="1" applyFont="1" applyFill="1" applyProtection="1"/>
    <xf numFmtId="0" fontId="1" fillId="2" borderId="0" xfId="3" applyFont="1" applyFill="1" applyProtection="1">
      <protection locked="0"/>
    </xf>
    <xf numFmtId="0" fontId="6" fillId="0" borderId="0" xfId="4" applyFont="1" applyFill="1" applyAlignment="1" applyProtection="1">
      <protection locked="0"/>
    </xf>
    <xf numFmtId="0" fontId="7" fillId="0" borderId="0" xfId="4" applyFont="1" applyFill="1" applyAlignment="1" applyProtection="1">
      <alignment horizontal="left"/>
      <protection locked="0"/>
    </xf>
    <xf numFmtId="0" fontId="6" fillId="0" borderId="0" xfId="4" applyFont="1" applyFill="1" applyAlignment="1" applyProtection="1">
      <alignment horizontal="left"/>
      <protection locked="0"/>
    </xf>
    <xf numFmtId="43" fontId="7" fillId="0" borderId="0" xfId="1" applyFont="1" applyFill="1" applyAlignment="1" applyProtection="1">
      <alignment horizontal="right"/>
    </xf>
    <xf numFmtId="43" fontId="6" fillId="0" borderId="1" xfId="1" applyFont="1" applyFill="1" applyBorder="1" applyAlignment="1" applyProtection="1">
      <alignment horizontal="center" wrapText="1"/>
    </xf>
    <xf numFmtId="0" fontId="8" fillId="0" borderId="0" xfId="4" applyFont="1" applyFill="1" applyAlignment="1" applyProtection="1">
      <protection locked="0"/>
    </xf>
    <xf numFmtId="43" fontId="7" fillId="0" borderId="0" xfId="4" applyNumberFormat="1" applyFont="1" applyFill="1" applyAlignment="1" applyProtection="1">
      <protection locked="0"/>
    </xf>
    <xf numFmtId="43" fontId="7" fillId="0" borderId="3" xfId="1" applyFont="1" applyFill="1" applyBorder="1" applyAlignment="1" applyProtection="1">
      <alignment horizontal="center"/>
    </xf>
    <xf numFmtId="43" fontId="7" fillId="0" borderId="3" xfId="1" applyFont="1" applyFill="1" applyBorder="1" applyAlignment="1" applyProtection="1">
      <alignment horizontal="center" wrapText="1"/>
    </xf>
    <xf numFmtId="43" fontId="7" fillId="0" borderId="1" xfId="1" applyFont="1" applyFill="1" applyBorder="1" applyAlignment="1" applyProtection="1"/>
    <xf numFmtId="43" fontId="7" fillId="0" borderId="2" xfId="1" applyFont="1" applyFill="1" applyBorder="1" applyAlignment="1" applyProtection="1">
      <alignment horizontal="center"/>
    </xf>
    <xf numFmtId="0" fontId="11" fillId="0" borderId="5" xfId="1" applyNumberFormat="1" applyFont="1" applyFill="1" applyBorder="1" applyAlignment="1" applyProtection="1">
      <alignment horizontal="left"/>
    </xf>
    <xf numFmtId="0" fontId="7" fillId="0" borderId="5" xfId="4" applyFont="1" applyFill="1" applyBorder="1" applyAlignment="1" applyProtection="1">
      <alignment horizontal="center"/>
      <protection locked="0"/>
    </xf>
    <xf numFmtId="43" fontId="7" fillId="0" borderId="2" xfId="1" applyFont="1" applyFill="1" applyBorder="1" applyAlignment="1" applyProtection="1">
      <alignment horizontal="center"/>
      <protection locked="0"/>
    </xf>
    <xf numFmtId="0" fontId="11" fillId="0" borderId="0" xfId="1" applyNumberFormat="1" applyFont="1" applyFill="1" applyAlignment="1" applyProtection="1">
      <alignment horizontal="left"/>
    </xf>
    <xf numFmtId="43" fontId="7" fillId="0" borderId="1" xfId="1" applyFont="1" applyFill="1" applyBorder="1" applyAlignment="1" applyProtection="1">
      <alignment horizontal="center"/>
      <protection locked="0"/>
    </xf>
    <xf numFmtId="43" fontId="10" fillId="0" borderId="2" xfId="1" applyFont="1" applyFill="1" applyBorder="1" applyAlignment="1" applyProtection="1">
      <alignment horizontal="center"/>
      <protection locked="0"/>
    </xf>
    <xf numFmtId="0" fontId="7" fillId="0" borderId="0" xfId="4" applyFont="1" applyFill="1" applyBorder="1" applyAlignment="1" applyProtection="1">
      <alignment horizontal="center"/>
    </xf>
    <xf numFmtId="43" fontId="7" fillId="0" borderId="4" xfId="1" applyFont="1" applyFill="1" applyBorder="1" applyAlignment="1" applyProtection="1"/>
    <xf numFmtId="43" fontId="7" fillId="0" borderId="0" xfId="1" quotePrefix="1" applyFont="1" applyFill="1" applyAlignment="1" applyProtection="1">
      <alignment horizontal="center"/>
      <protection locked="0"/>
    </xf>
    <xf numFmtId="0" fontId="10" fillId="0" borderId="0" xfId="5" applyFont="1" applyFill="1" applyAlignment="1">
      <alignment horizontal="left" vertical="top"/>
    </xf>
    <xf numFmtId="0" fontId="1" fillId="0" borderId="0" xfId="3" applyFont="1" applyProtection="1"/>
    <xf numFmtId="43" fontId="1" fillId="0" borderId="0" xfId="1" applyFont="1" applyBorder="1" applyProtection="1"/>
    <xf numFmtId="43" fontId="5" fillId="0" borderId="1" xfId="1" applyFont="1" applyFill="1" applyBorder="1" applyAlignment="1" applyProtection="1">
      <alignment horizontal="center"/>
    </xf>
    <xf numFmtId="0" fontId="1" fillId="0" borderId="0" xfId="3" applyFont="1" applyProtection="1">
      <protection locked="0"/>
    </xf>
    <xf numFmtId="0" fontId="1" fillId="0" borderId="0" xfId="3" applyFont="1" applyFill="1" applyBorder="1" applyProtection="1"/>
    <xf numFmtId="0" fontId="2" fillId="5" borderId="0" xfId="0" applyFont="1" applyFill="1" applyAlignment="1" applyProtection="1">
      <alignment horizontal="center"/>
      <protection locked="0"/>
    </xf>
    <xf numFmtId="43" fontId="1" fillId="5" borderId="0" xfId="1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0" borderId="0" xfId="3" applyNumberFormat="1" applyFont="1" applyProtection="1"/>
    <xf numFmtId="0" fontId="23" fillId="0" borderId="0" xfId="0" applyFont="1"/>
    <xf numFmtId="43" fontId="23" fillId="0" borderId="0" xfId="1" applyFont="1" applyBorder="1" applyProtection="1"/>
    <xf numFmtId="43" fontId="1" fillId="0" borderId="0" xfId="0" applyNumberFormat="1" applyFont="1" applyProtection="1">
      <protection locked="0"/>
    </xf>
    <xf numFmtId="43" fontId="1" fillId="0" borderId="0" xfId="0" applyNumberFormat="1" applyFont="1" applyAlignment="1" applyProtection="1">
      <alignment horizontal="center"/>
      <protection locked="0"/>
    </xf>
    <xf numFmtId="43" fontId="1" fillId="0" borderId="0" xfId="0" applyNumberFormat="1" applyFont="1"/>
    <xf numFmtId="0" fontId="5" fillId="0" borderId="0" xfId="4" applyFont="1" applyAlignment="1" applyProtection="1">
      <alignment horizontal="center"/>
      <protection locked="0"/>
    </xf>
    <xf numFmtId="43" fontId="1" fillId="0" borderId="1" xfId="0" applyNumberFormat="1" applyFont="1" applyBorder="1"/>
    <xf numFmtId="43" fontId="1" fillId="0" borderId="3" xfId="0" applyNumberFormat="1" applyFont="1" applyBorder="1"/>
    <xf numFmtId="43" fontId="1" fillId="0" borderId="5" xfId="0" applyNumberFormat="1" applyFont="1" applyBorder="1"/>
    <xf numFmtId="43" fontId="7" fillId="7" borderId="0" xfId="1" applyFont="1" applyFill="1" applyAlignment="1" applyProtection="1">
      <alignment horizontal="center"/>
      <protection locked="0"/>
    </xf>
    <xf numFmtId="43" fontId="11" fillId="7" borderId="0" xfId="1" applyFont="1" applyFill="1" applyAlignment="1" applyProtection="1">
      <alignment horizontal="center"/>
      <protection locked="0"/>
    </xf>
    <xf numFmtId="43" fontId="7" fillId="7" borderId="1" xfId="1" applyFont="1" applyFill="1" applyBorder="1" applyAlignment="1" applyProtection="1">
      <alignment horizontal="center"/>
      <protection locked="0"/>
    </xf>
    <xf numFmtId="43" fontId="19" fillId="7" borderId="0" xfId="1" applyFont="1" applyFill="1" applyProtection="1"/>
    <xf numFmtId="43" fontId="22" fillId="8" borderId="3" xfId="3" applyNumberFormat="1" applyFont="1" applyFill="1" applyBorder="1" applyProtection="1"/>
    <xf numFmtId="43" fontId="7" fillId="2" borderId="5" xfId="1" applyFont="1" applyFill="1" applyBorder="1" applyAlignment="1" applyProtection="1">
      <alignment horizontal="center"/>
      <protection locked="0"/>
    </xf>
    <xf numFmtId="43" fontId="7" fillId="2" borderId="0" xfId="1" applyFont="1" applyFill="1" applyAlignment="1" applyProtection="1">
      <alignment horizontal="center"/>
      <protection locked="0"/>
    </xf>
    <xf numFmtId="43" fontId="7" fillId="9" borderId="0" xfId="1" applyFont="1" applyFill="1" applyAlignment="1" applyProtection="1">
      <alignment horizontal="center"/>
    </xf>
    <xf numFmtId="43" fontId="7" fillId="9" borderId="0" xfId="1" applyFont="1" applyFill="1" applyAlignment="1" applyProtection="1"/>
    <xf numFmtId="43" fontId="7" fillId="9" borderId="0" xfId="1" applyFont="1" applyFill="1" applyAlignment="1" applyProtection="1">
      <alignment horizontal="center"/>
      <protection locked="0"/>
    </xf>
    <xf numFmtId="43" fontId="7" fillId="9" borderId="1" xfId="1" applyFont="1" applyFill="1" applyBorder="1" applyAlignment="1" applyProtection="1">
      <alignment horizontal="center"/>
    </xf>
    <xf numFmtId="43" fontId="7" fillId="9" borderId="1" xfId="1" applyFont="1" applyFill="1" applyBorder="1" applyAlignment="1" applyProtection="1"/>
    <xf numFmtId="43" fontId="7" fillId="9" borderId="2" xfId="1" applyFont="1" applyFill="1" applyBorder="1" applyAlignment="1" applyProtection="1">
      <alignment horizontal="center"/>
    </xf>
    <xf numFmtId="43" fontId="7" fillId="9" borderId="5" xfId="1" applyFont="1" applyFill="1" applyBorder="1" applyAlignment="1" applyProtection="1">
      <alignment horizontal="center"/>
    </xf>
    <xf numFmtId="43" fontId="7" fillId="9" borderId="2" xfId="1" applyFont="1" applyFill="1" applyBorder="1" applyAlignment="1" applyProtection="1">
      <alignment horizontal="center"/>
      <protection locked="0"/>
    </xf>
    <xf numFmtId="43" fontId="7" fillId="9" borderId="5" xfId="1" applyFont="1" applyFill="1" applyBorder="1" applyAlignment="1" applyProtection="1"/>
    <xf numFmtId="43" fontId="10" fillId="9" borderId="2" xfId="1" applyFont="1" applyFill="1" applyBorder="1" applyAlignment="1" applyProtection="1">
      <alignment horizontal="center"/>
      <protection locked="0"/>
    </xf>
    <xf numFmtId="43" fontId="7" fillId="9" borderId="0" xfId="1" applyFont="1" applyFill="1" applyBorder="1" applyAlignment="1" applyProtection="1"/>
    <xf numFmtId="43" fontId="7" fillId="9" borderId="0" xfId="1" applyFont="1" applyFill="1" applyBorder="1" applyAlignment="1" applyProtection="1">
      <alignment horizontal="center"/>
    </xf>
    <xf numFmtId="0" fontId="7" fillId="0" borderId="0" xfId="4" applyFont="1" applyFill="1" applyAlignment="1">
      <alignment horizontal="center"/>
    </xf>
    <xf numFmtId="43" fontId="1" fillId="3" borderId="0" xfId="1" applyFont="1" applyFill="1" applyProtection="1">
      <protection locked="0"/>
    </xf>
    <xf numFmtId="43" fontId="1" fillId="0" borderId="0" xfId="1" applyFont="1" applyFill="1" applyAlignment="1" applyProtection="1">
      <alignment horizontal="center"/>
      <protection locked="0"/>
    </xf>
    <xf numFmtId="43" fontId="20" fillId="0" borderId="0" xfId="1" applyFont="1" applyAlignment="1" applyProtection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43" fontId="6" fillId="0" borderId="0" xfId="1" applyFont="1" applyFill="1" applyBorder="1" applyAlignment="1" applyProtection="1">
      <alignment horizontal="center" wrapText="1"/>
    </xf>
    <xf numFmtId="43" fontId="6" fillId="0" borderId="1" xfId="1" applyFont="1" applyFill="1" applyBorder="1" applyAlignment="1" applyProtection="1">
      <alignment horizontal="center" wrapText="1"/>
    </xf>
  </cellXfs>
  <cellStyles count="6">
    <cellStyle name="Comma" xfId="1" builtinId="3"/>
    <cellStyle name="Normal" xfId="0" builtinId="0"/>
    <cellStyle name="Normal 2" xfId="3" xr:uid="{00000000-0005-0000-0000-000002000000}"/>
    <cellStyle name="Normal 3" xfId="5" xr:uid="{00000000-0005-0000-0000-000003000000}"/>
    <cellStyle name="Normal_Budget Helper Longhouse" xfId="4" xr:uid="{00000000-0005-0000-0000-000004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7</xdr:row>
      <xdr:rowOff>95250</xdr:rowOff>
    </xdr:from>
    <xdr:to>
      <xdr:col>1</xdr:col>
      <xdr:colOff>66675</xdr:colOff>
      <xdr:row>7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09600" y="12287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32</xdr:row>
      <xdr:rowOff>85725</xdr:rowOff>
    </xdr:from>
    <xdr:to>
      <xdr:col>4</xdr:col>
      <xdr:colOff>238125</xdr:colOff>
      <xdr:row>32</xdr:row>
      <xdr:rowOff>85725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800475" y="3486150"/>
          <a:ext cx="2381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228601</xdr:colOff>
      <xdr:row>32</xdr:row>
      <xdr:rowOff>85724</xdr:rowOff>
    </xdr:from>
    <xdr:to>
      <xdr:col>4</xdr:col>
      <xdr:colOff>228601</xdr:colOff>
      <xdr:row>37</xdr:row>
      <xdr:rowOff>85724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rot="5400000">
          <a:off x="3624263" y="3890962"/>
          <a:ext cx="8096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37</xdr:row>
      <xdr:rowOff>85725</xdr:rowOff>
    </xdr:from>
    <xdr:to>
      <xdr:col>4</xdr:col>
      <xdr:colOff>228600</xdr:colOff>
      <xdr:row>37</xdr:row>
      <xdr:rowOff>87313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10800000">
          <a:off x="3800475" y="4295775"/>
          <a:ext cx="22860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19</xdr:row>
      <xdr:rowOff>76200</xdr:rowOff>
    </xdr:from>
    <xdr:to>
      <xdr:col>4</xdr:col>
      <xdr:colOff>457200</xdr:colOff>
      <xdr:row>19</xdr:row>
      <xdr:rowOff>76200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3829050" y="2828925"/>
          <a:ext cx="4286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457200</xdr:colOff>
      <xdr:row>19</xdr:row>
      <xdr:rowOff>76200</xdr:rowOff>
    </xdr:from>
    <xdr:to>
      <xdr:col>4</xdr:col>
      <xdr:colOff>466726</xdr:colOff>
      <xdr:row>36</xdr:row>
      <xdr:rowOff>76199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6200000" flipH="1">
          <a:off x="3048001" y="4038599"/>
          <a:ext cx="2428874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36</xdr:row>
      <xdr:rowOff>76200</xdr:rowOff>
    </xdr:from>
    <xdr:to>
      <xdr:col>4</xdr:col>
      <xdr:colOff>457200</xdr:colOff>
      <xdr:row>36</xdr:row>
      <xdr:rowOff>77788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rot="10800000">
          <a:off x="3800475" y="4124325"/>
          <a:ext cx="45720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456305</xdr:colOff>
      <xdr:row>38</xdr:row>
      <xdr:rowOff>37346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58ED14-E752-40BF-8530-B3237E06D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7161905" cy="60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103924</xdr:colOff>
      <xdr:row>27</xdr:row>
      <xdr:rowOff>132787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0DA684-D1AB-4040-9A49-2C7519D79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09524" cy="4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3"/>
  <sheetViews>
    <sheetView workbookViewId="0">
      <selection activeCell="G53" sqref="G53"/>
    </sheetView>
  </sheetViews>
  <sheetFormatPr defaultColWidth="9.15234375" defaultRowHeight="12.45" x14ac:dyDescent="0.3"/>
  <cols>
    <col min="1" max="1" width="30.3828125" style="66" bestFit="1" customWidth="1"/>
    <col min="2" max="2" width="1.69140625" style="66" customWidth="1"/>
    <col min="3" max="3" width="11.23046875" style="66" bestFit="1" customWidth="1"/>
    <col min="4" max="4" width="13.69140625" style="66" bestFit="1" customWidth="1"/>
    <col min="5" max="5" width="9.15234375" style="66"/>
    <col min="6" max="6" width="5" style="66" customWidth="1"/>
    <col min="7" max="7" width="36.23046875" style="67" customWidth="1"/>
    <col min="8" max="8" width="13.3828125" style="81" customWidth="1"/>
    <col min="9" max="9" width="10.15234375" style="81" bestFit="1" customWidth="1"/>
    <col min="10" max="20" width="9.15234375" style="81"/>
    <col min="21" max="16384" width="9.15234375" style="66"/>
  </cols>
  <sheetData>
    <row r="1" spans="1:7" x14ac:dyDescent="0.3">
      <c r="A1" s="65" t="s">
        <v>9</v>
      </c>
    </row>
    <row r="2" spans="1:7" x14ac:dyDescent="0.3">
      <c r="A2" s="65" t="s">
        <v>8</v>
      </c>
      <c r="E2" s="134" t="s">
        <v>250</v>
      </c>
      <c r="G2" s="174"/>
    </row>
    <row r="4" spans="1:7" x14ac:dyDescent="0.3">
      <c r="A4" s="66" t="s">
        <v>0</v>
      </c>
      <c r="G4" s="173"/>
    </row>
    <row r="5" spans="1:7" x14ac:dyDescent="0.3">
      <c r="A5" s="66" t="s">
        <v>7</v>
      </c>
    </row>
    <row r="6" spans="1:7" x14ac:dyDescent="0.3">
      <c r="A6" s="66" t="s">
        <v>6</v>
      </c>
    </row>
    <row r="8" spans="1:7" x14ac:dyDescent="0.3">
      <c r="A8" s="65" t="s">
        <v>10</v>
      </c>
      <c r="C8" s="112" t="s">
        <v>254</v>
      </c>
      <c r="D8" s="68"/>
      <c r="E8" s="69"/>
      <c r="F8" s="69"/>
      <c r="G8" s="70"/>
    </row>
    <row r="9" spans="1:7" x14ac:dyDescent="0.3">
      <c r="G9" s="71"/>
    </row>
    <row r="10" spans="1:7" x14ac:dyDescent="0.3">
      <c r="A10" s="72" t="s">
        <v>5</v>
      </c>
      <c r="G10" s="71"/>
    </row>
    <row r="11" spans="1:7" x14ac:dyDescent="0.3">
      <c r="A11" s="134" t="s">
        <v>229</v>
      </c>
      <c r="D11" s="73">
        <v>624608</v>
      </c>
      <c r="G11" s="71"/>
    </row>
    <row r="12" spans="1:7" x14ac:dyDescent="0.3">
      <c r="A12" s="134" t="s">
        <v>228</v>
      </c>
      <c r="D12" s="74">
        <v>0</v>
      </c>
      <c r="G12" s="75"/>
    </row>
    <row r="13" spans="1:7" x14ac:dyDescent="0.3">
      <c r="A13" s="76" t="s">
        <v>168</v>
      </c>
      <c r="D13" s="77">
        <f>SUM(D11:D12)</f>
        <v>624608</v>
      </c>
      <c r="G13" s="75"/>
    </row>
    <row r="14" spans="1:7" x14ac:dyDescent="0.3">
      <c r="A14" s="66" t="s">
        <v>128</v>
      </c>
      <c r="D14" s="78">
        <v>0.2</v>
      </c>
      <c r="G14" s="79"/>
    </row>
    <row r="15" spans="1:7" x14ac:dyDescent="0.3">
      <c r="A15" s="66" t="s">
        <v>14</v>
      </c>
      <c r="D15" s="80">
        <f>D13*D14</f>
        <v>124921.60000000001</v>
      </c>
      <c r="G15" s="80"/>
    </row>
    <row r="16" spans="1:7" x14ac:dyDescent="0.3">
      <c r="D16" s="80"/>
      <c r="G16" s="80"/>
    </row>
    <row r="17" spans="1:9" x14ac:dyDescent="0.3">
      <c r="A17" s="66" t="s">
        <v>124</v>
      </c>
      <c r="D17" s="80"/>
      <c r="G17" s="80"/>
    </row>
    <row r="18" spans="1:9" x14ac:dyDescent="0.3">
      <c r="A18" s="66" t="s">
        <v>126</v>
      </c>
      <c r="D18" s="80">
        <f>D13</f>
        <v>624608</v>
      </c>
      <c r="G18" s="80"/>
      <c r="H18" s="137" t="s">
        <v>180</v>
      </c>
    </row>
    <row r="19" spans="1:9" x14ac:dyDescent="0.3">
      <c r="A19" s="66" t="s">
        <v>127</v>
      </c>
      <c r="D19" s="156">
        <f>-'Budget Page'!AM61</f>
        <v>-624608</v>
      </c>
      <c r="G19" s="80"/>
    </row>
    <row r="20" spans="1:9" ht="12.9" thickBot="1" x14ac:dyDescent="0.35">
      <c r="A20" s="66" t="s">
        <v>125</v>
      </c>
      <c r="D20" s="82">
        <f>SUM(D18:D19)</f>
        <v>0</v>
      </c>
      <c r="G20" s="80"/>
    </row>
    <row r="21" spans="1:9" ht="12.9" thickTop="1" x14ac:dyDescent="0.3">
      <c r="D21" s="80"/>
      <c r="G21" s="80"/>
    </row>
    <row r="22" spans="1:9" x14ac:dyDescent="0.3">
      <c r="A22" s="66" t="s">
        <v>112</v>
      </c>
      <c r="D22" s="80">
        <f>D13</f>
        <v>624608</v>
      </c>
      <c r="G22" s="71"/>
    </row>
    <row r="23" spans="1:9" ht="15" x14ac:dyDescent="0.6">
      <c r="A23" s="143" t="s">
        <v>220</v>
      </c>
      <c r="D23" s="83">
        <f>-'Budget Page'!AQ45</f>
        <v>0</v>
      </c>
      <c r="G23" s="175" t="s">
        <v>133</v>
      </c>
      <c r="H23" s="175"/>
      <c r="I23" s="84"/>
    </row>
    <row r="24" spans="1:9" x14ac:dyDescent="0.3">
      <c r="A24" s="134" t="s">
        <v>224</v>
      </c>
      <c r="D24" s="85">
        <f>-'Budget Page'!AQ54</f>
        <v>0</v>
      </c>
      <c r="G24" s="66"/>
      <c r="H24" s="66"/>
    </row>
    <row r="25" spans="1:9" x14ac:dyDescent="0.3">
      <c r="A25" s="134" t="s">
        <v>214</v>
      </c>
      <c r="D25" s="83">
        <f>-'Budget Page'!AQ46</f>
        <v>0</v>
      </c>
      <c r="G25" s="86" t="s">
        <v>177</v>
      </c>
      <c r="H25" s="85">
        <f>D13</f>
        <v>624608</v>
      </c>
    </row>
    <row r="26" spans="1:9" x14ac:dyDescent="0.3">
      <c r="A26" s="138" t="s">
        <v>204</v>
      </c>
      <c r="B26" s="87"/>
      <c r="C26" s="87"/>
      <c r="D26" s="88">
        <f>-'Budget Page'!AQ48</f>
        <v>0</v>
      </c>
      <c r="G26" s="83"/>
      <c r="H26" s="66"/>
    </row>
    <row r="27" spans="1:9" x14ac:dyDescent="0.3">
      <c r="A27" s="138" t="s">
        <v>205</v>
      </c>
      <c r="B27" s="87"/>
      <c r="C27" s="87"/>
      <c r="D27" s="88">
        <f>-'Budget Page'!AQ49</f>
        <v>0</v>
      </c>
      <c r="G27" s="83"/>
      <c r="H27" s="66"/>
    </row>
    <row r="28" spans="1:9" x14ac:dyDescent="0.3">
      <c r="A28" s="87" t="s">
        <v>101</v>
      </c>
      <c r="B28" s="87"/>
      <c r="C28" s="87"/>
      <c r="D28" s="88">
        <f>-'Budget Page'!AA53</f>
        <v>0</v>
      </c>
      <c r="G28" s="83"/>
      <c r="H28" s="66"/>
    </row>
    <row r="29" spans="1:9" x14ac:dyDescent="0.3">
      <c r="A29" s="138" t="s">
        <v>206</v>
      </c>
      <c r="B29" s="87"/>
      <c r="C29" s="87"/>
      <c r="D29" s="89">
        <f>-'Budget Page'!AQ47</f>
        <v>-624608</v>
      </c>
      <c r="G29" s="90" t="s">
        <v>122</v>
      </c>
      <c r="H29" s="85">
        <f>'Budget Page'!AQ21</f>
        <v>0</v>
      </c>
    </row>
    <row r="30" spans="1:9" x14ac:dyDescent="0.3">
      <c r="A30" s="87" t="s">
        <v>119</v>
      </c>
      <c r="B30" s="87"/>
      <c r="C30" s="91"/>
      <c r="D30" s="92">
        <f>SUM(D22:D29)</f>
        <v>0</v>
      </c>
      <c r="G30" s="90" t="s">
        <v>123</v>
      </c>
      <c r="H30" s="85">
        <f>'Budget Page'!AQ55</f>
        <v>624608</v>
      </c>
    </row>
    <row r="31" spans="1:9" x14ac:dyDescent="0.3">
      <c r="A31" s="87"/>
      <c r="B31" s="87"/>
      <c r="C31" s="91"/>
      <c r="D31" s="93"/>
      <c r="E31" s="87"/>
      <c r="G31" s="94" t="s">
        <v>175</v>
      </c>
      <c r="H31" s="95">
        <f>'Budget Page'!AQ42</f>
        <v>0</v>
      </c>
    </row>
    <row r="32" spans="1:9" x14ac:dyDescent="0.3">
      <c r="A32" s="87" t="s">
        <v>120</v>
      </c>
      <c r="B32" s="87"/>
      <c r="C32" s="91"/>
      <c r="D32" s="92">
        <f>D30/(1+D52)</f>
        <v>0</v>
      </c>
      <c r="G32" s="94" t="s">
        <v>129</v>
      </c>
      <c r="H32" s="85">
        <f>SUM(H29:H31)</f>
        <v>624608</v>
      </c>
    </row>
    <row r="33" spans="1:9" x14ac:dyDescent="0.3">
      <c r="A33" s="87" t="s">
        <v>100</v>
      </c>
      <c r="B33" s="87"/>
      <c r="C33" s="87"/>
      <c r="D33" s="96">
        <f>D30-D32</f>
        <v>0</v>
      </c>
      <c r="G33" s="97" t="s">
        <v>134</v>
      </c>
      <c r="H33" s="98">
        <f>'Budget Page'!AO59</f>
        <v>0</v>
      </c>
    </row>
    <row r="34" spans="1:9" x14ac:dyDescent="0.3">
      <c r="A34" s="87" t="s">
        <v>121</v>
      </c>
      <c r="B34" s="87"/>
      <c r="C34" s="87"/>
      <c r="D34" s="92">
        <f>SUM(D32:D33)</f>
        <v>0</v>
      </c>
      <c r="E34" s="87"/>
      <c r="G34" s="94" t="s">
        <v>176</v>
      </c>
      <c r="H34" s="85">
        <f>SUM(H32:H33)</f>
        <v>624608</v>
      </c>
      <c r="I34" s="99"/>
    </row>
    <row r="35" spans="1:9" ht="12.9" thickBot="1" x14ac:dyDescent="0.35">
      <c r="G35" s="100" t="s">
        <v>178</v>
      </c>
      <c r="H35" s="101">
        <f>H25-H34</f>
        <v>0</v>
      </c>
    </row>
    <row r="36" spans="1:9" ht="12.9" thickTop="1" x14ac:dyDescent="0.3">
      <c r="A36" s="72" t="s">
        <v>104</v>
      </c>
      <c r="G36" s="83"/>
      <c r="H36" s="66"/>
    </row>
    <row r="37" spans="1:9" x14ac:dyDescent="0.3">
      <c r="A37" s="66" t="s">
        <v>105</v>
      </c>
      <c r="D37" s="85">
        <f>D20</f>
        <v>0</v>
      </c>
      <c r="G37" s="83"/>
      <c r="H37" s="66"/>
      <c r="I37" s="66"/>
    </row>
    <row r="38" spans="1:9" x14ac:dyDescent="0.3">
      <c r="A38" s="66" t="s">
        <v>106</v>
      </c>
      <c r="D38" s="102">
        <f>-D33</f>
        <v>0</v>
      </c>
      <c r="G38" s="66" t="s">
        <v>132</v>
      </c>
      <c r="H38" s="85"/>
      <c r="I38" s="66"/>
    </row>
    <row r="39" spans="1:9" ht="12.9" thickBot="1" x14ac:dyDescent="0.35">
      <c r="A39" s="66" t="s">
        <v>107</v>
      </c>
      <c r="D39" s="157">
        <f>SUM(D37:D38)</f>
        <v>0</v>
      </c>
      <c r="G39" s="66" t="s">
        <v>165</v>
      </c>
      <c r="H39" s="85">
        <f>'Budget Page'!AO57</f>
        <v>0</v>
      </c>
      <c r="I39" s="66"/>
    </row>
    <row r="40" spans="1:9" ht="12.9" thickTop="1" x14ac:dyDescent="0.3">
      <c r="G40" s="103" t="str">
        <f>IF(H40&lt;0,"REDUCE NON-IDC ADMIN BY","INCREASE NON-IDC ADMIN BY")</f>
        <v>INCREASE NON-IDC ADMIN BY</v>
      </c>
      <c r="H40" s="104">
        <f>D39-H39</f>
        <v>0</v>
      </c>
      <c r="I40" s="66"/>
    </row>
    <row r="41" spans="1:9" ht="12.9" thickBot="1" x14ac:dyDescent="0.35">
      <c r="G41" s="66"/>
      <c r="H41" s="157">
        <f>SUM(H39:H40)</f>
        <v>0</v>
      </c>
      <c r="I41" s="66"/>
    </row>
    <row r="42" spans="1:9" ht="12.9" thickTop="1" x14ac:dyDescent="0.3">
      <c r="A42" s="72" t="s">
        <v>1</v>
      </c>
      <c r="G42" s="66"/>
      <c r="H42" s="66"/>
    </row>
    <row r="43" spans="1:9" x14ac:dyDescent="0.3">
      <c r="A43" s="66" t="s">
        <v>2</v>
      </c>
      <c r="D43" s="105">
        <f>D22</f>
        <v>624608</v>
      </c>
      <c r="G43" s="66"/>
      <c r="H43" s="66"/>
    </row>
    <row r="44" spans="1:9" x14ac:dyDescent="0.3">
      <c r="A44" s="66" t="s">
        <v>114</v>
      </c>
      <c r="D44" s="83">
        <f>-'Budget Page'!AQ45</f>
        <v>0</v>
      </c>
      <c r="G44" s="66"/>
      <c r="H44" s="66"/>
    </row>
    <row r="45" spans="1:9" x14ac:dyDescent="0.3">
      <c r="A45" s="134" t="s">
        <v>226</v>
      </c>
      <c r="D45" s="106">
        <f>-'Budget Page'!AQ54</f>
        <v>0</v>
      </c>
      <c r="G45" s="66"/>
      <c r="H45" s="66"/>
    </row>
    <row r="46" spans="1:9" x14ac:dyDescent="0.3">
      <c r="A46" s="134" t="s">
        <v>212</v>
      </c>
      <c r="D46" s="106">
        <f>-'Budget Page'!AQ48</f>
        <v>0</v>
      </c>
      <c r="G46" s="66"/>
      <c r="H46" s="66"/>
    </row>
    <row r="47" spans="1:9" x14ac:dyDescent="0.3">
      <c r="A47" s="134" t="s">
        <v>213</v>
      </c>
      <c r="D47" s="106">
        <f>-'Budget Page'!AQ49</f>
        <v>0</v>
      </c>
      <c r="G47" s="107"/>
    </row>
    <row r="48" spans="1:9" x14ac:dyDescent="0.3">
      <c r="A48" s="66" t="s">
        <v>13</v>
      </c>
      <c r="D48" s="106">
        <f>-'Budget Page'!AQ53</f>
        <v>0</v>
      </c>
      <c r="G48" s="107"/>
    </row>
    <row r="49" spans="1:7" x14ac:dyDescent="0.3">
      <c r="A49" s="66" t="s">
        <v>108</v>
      </c>
      <c r="D49" s="106">
        <f>-D33</f>
        <v>0</v>
      </c>
      <c r="G49" s="107"/>
    </row>
    <row r="50" spans="1:7" x14ac:dyDescent="0.3">
      <c r="A50" s="134" t="s">
        <v>211</v>
      </c>
      <c r="D50" s="106">
        <f>-'Budget Page'!AQ47</f>
        <v>-624608</v>
      </c>
      <c r="G50" s="107"/>
    </row>
    <row r="51" spans="1:7" x14ac:dyDescent="0.3">
      <c r="A51" s="66" t="s">
        <v>12</v>
      </c>
      <c r="D51" s="108">
        <f>SUM(D43:D50)</f>
        <v>0</v>
      </c>
      <c r="G51" s="88"/>
    </row>
    <row r="52" spans="1:7" x14ac:dyDescent="0.3">
      <c r="A52" s="66" t="s">
        <v>3</v>
      </c>
      <c r="D52" s="109">
        <v>0.40339999999999998</v>
      </c>
      <c r="G52" s="107"/>
    </row>
    <row r="53" spans="1:7" x14ac:dyDescent="0.3">
      <c r="A53" s="66" t="s">
        <v>4</v>
      </c>
      <c r="D53" s="105">
        <f>D51*D52</f>
        <v>0</v>
      </c>
      <c r="G53" s="92"/>
    </row>
    <row r="54" spans="1:7" x14ac:dyDescent="0.3">
      <c r="A54" s="66" t="s">
        <v>109</v>
      </c>
      <c r="D54" s="105">
        <f>-D33</f>
        <v>0</v>
      </c>
      <c r="G54" s="92"/>
    </row>
    <row r="55" spans="1:7" x14ac:dyDescent="0.3">
      <c r="A55" s="66" t="s">
        <v>110</v>
      </c>
      <c r="D55" s="110">
        <f>SUM(D53:D54)</f>
        <v>0</v>
      </c>
      <c r="E55" s="66" t="s">
        <v>15</v>
      </c>
      <c r="G55" s="92"/>
    </row>
    <row r="56" spans="1:7" x14ac:dyDescent="0.3">
      <c r="D56" s="91"/>
      <c r="G56" s="92"/>
    </row>
    <row r="57" spans="1:7" x14ac:dyDescent="0.3">
      <c r="A57" s="69" t="s">
        <v>11</v>
      </c>
    </row>
    <row r="59" spans="1:7" x14ac:dyDescent="0.3">
      <c r="A59" s="66" t="s">
        <v>16</v>
      </c>
    </row>
    <row r="60" spans="1:7" x14ac:dyDescent="0.3">
      <c r="A60" s="66" t="s">
        <v>17</v>
      </c>
    </row>
    <row r="61" spans="1:7" s="81" customFormat="1" x14ac:dyDescent="0.3">
      <c r="G61" s="67"/>
    </row>
    <row r="62" spans="1:7" s="81" customFormat="1" x14ac:dyDescent="0.3">
      <c r="G62" s="67"/>
    </row>
    <row r="63" spans="1:7" s="81" customFormat="1" x14ac:dyDescent="0.3">
      <c r="G63" s="67"/>
    </row>
    <row r="64" spans="1:7" s="81" customFormat="1" x14ac:dyDescent="0.3">
      <c r="G64" s="67"/>
    </row>
    <row r="65" spans="7:7" s="81" customFormat="1" x14ac:dyDescent="0.3">
      <c r="G65" s="67"/>
    </row>
    <row r="66" spans="7:7" s="81" customFormat="1" x14ac:dyDescent="0.3">
      <c r="G66" s="67"/>
    </row>
    <row r="67" spans="7:7" s="81" customFormat="1" x14ac:dyDescent="0.3">
      <c r="G67" s="67"/>
    </row>
    <row r="68" spans="7:7" s="81" customFormat="1" x14ac:dyDescent="0.3">
      <c r="G68" s="67"/>
    </row>
    <row r="69" spans="7:7" s="81" customFormat="1" x14ac:dyDescent="0.3">
      <c r="G69" s="67"/>
    </row>
    <row r="70" spans="7:7" s="81" customFormat="1" x14ac:dyDescent="0.3">
      <c r="G70" s="67"/>
    </row>
    <row r="71" spans="7:7" s="81" customFormat="1" x14ac:dyDescent="0.3">
      <c r="G71" s="67"/>
    </row>
    <row r="72" spans="7:7" s="81" customFormat="1" x14ac:dyDescent="0.3">
      <c r="G72" s="67"/>
    </row>
    <row r="73" spans="7:7" s="81" customFormat="1" x14ac:dyDescent="0.3">
      <c r="G73" s="67"/>
    </row>
    <row r="74" spans="7:7" s="81" customFormat="1" x14ac:dyDescent="0.3">
      <c r="G74" s="67"/>
    </row>
    <row r="75" spans="7:7" s="81" customFormat="1" x14ac:dyDescent="0.3">
      <c r="G75" s="67"/>
    </row>
    <row r="76" spans="7:7" s="81" customFormat="1" x14ac:dyDescent="0.3">
      <c r="G76" s="67"/>
    </row>
    <row r="77" spans="7:7" s="81" customFormat="1" x14ac:dyDescent="0.3">
      <c r="G77" s="67"/>
    </row>
    <row r="78" spans="7:7" s="81" customFormat="1" x14ac:dyDescent="0.3">
      <c r="G78" s="67"/>
    </row>
    <row r="79" spans="7:7" s="81" customFormat="1" x14ac:dyDescent="0.3">
      <c r="G79" s="67"/>
    </row>
    <row r="80" spans="7:7" s="81" customFormat="1" x14ac:dyDescent="0.3">
      <c r="G80" s="67"/>
    </row>
    <row r="81" spans="7:7" s="81" customFormat="1" x14ac:dyDescent="0.3">
      <c r="G81" s="67"/>
    </row>
    <row r="82" spans="7:7" s="81" customFormat="1" x14ac:dyDescent="0.3">
      <c r="G82" s="67"/>
    </row>
    <row r="83" spans="7:7" s="81" customFormat="1" x14ac:dyDescent="0.3">
      <c r="G83" s="67"/>
    </row>
  </sheetData>
  <sheetProtection algorithmName="SHA-512" hashValue="yl2Z4V+/KPbNcMHMIa9YDbOHsMUNjlD1lmUEgy+N1zVKilsQPufr7phnmQ6Gkg4u21v9FciD8MRjTXGm2YY0Zg==" saltValue="8bDAwmvZgMxU/6qhzJ6W2w==" spinCount="100000" sheet="1" formatCells="0" formatColumns="0" formatRows="0" insertColumns="0" insertRows="0"/>
  <mergeCells count="1">
    <mergeCell ref="G23:H23"/>
  </mergeCells>
  <printOptions gridLines="1"/>
  <pageMargins left="0.25" right="0.25" top="0.5" bottom="0.5" header="0.5" footer="0.5"/>
  <pageSetup scale="86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98"/>
  <sheetViews>
    <sheetView zoomScaleNormal="100" workbookViewId="0">
      <pane xSplit="2" topLeftCell="I1" activePane="topRight" state="frozen"/>
      <selection pane="topRight" activeCell="BW21" sqref="BW21"/>
    </sheetView>
  </sheetViews>
  <sheetFormatPr defaultColWidth="9.15234375" defaultRowHeight="12.45" x14ac:dyDescent="0.3"/>
  <cols>
    <col min="1" max="1" width="25.3828125" style="1" customWidth="1"/>
    <col min="2" max="2" width="24.84375" style="1" customWidth="1"/>
    <col min="3" max="7" width="29.15234375" style="1" hidden="1" customWidth="1"/>
    <col min="8" max="8" width="1.69140625" style="3" customWidth="1"/>
    <col min="9" max="10" width="29.15234375" style="1" customWidth="1"/>
    <col min="11" max="15" width="29.15234375" style="1" hidden="1" customWidth="1"/>
    <col min="16" max="16" width="1.69140625" style="3" hidden="1" customWidth="1"/>
    <col min="17" max="22" width="29.15234375" style="1" hidden="1" customWidth="1"/>
    <col min="23" max="23" width="1.69140625" style="3" hidden="1" customWidth="1"/>
    <col min="24" max="27" width="29.15234375" style="1" hidden="1" customWidth="1"/>
    <col min="28" max="28" width="1.69140625" style="3" hidden="1" customWidth="1"/>
    <col min="29" max="43" width="29.15234375" style="1" hidden="1" customWidth="1"/>
    <col min="44" max="44" width="1.69140625" style="3" hidden="1" customWidth="1"/>
    <col min="45" max="57" width="29.15234375" style="1" hidden="1" customWidth="1"/>
    <col min="58" max="58" width="1.69140625" style="3" hidden="1" customWidth="1"/>
    <col min="59" max="71" width="29.15234375" style="1" hidden="1" customWidth="1"/>
    <col min="72" max="72" width="1.69140625" style="3" customWidth="1"/>
    <col min="73" max="73" width="16.69140625" style="3" hidden="1" customWidth="1"/>
    <col min="74" max="74" width="1.69140625" style="3" customWidth="1"/>
    <col min="75" max="75" width="40.921875" style="3" customWidth="1"/>
    <col min="76" max="76" width="1.69140625" style="3" customWidth="1"/>
    <col min="77" max="77" width="16.69140625" style="3" customWidth="1"/>
    <col min="78" max="78" width="1.69140625" style="3" customWidth="1"/>
    <col min="79" max="79" width="16.69140625" style="3" customWidth="1"/>
    <col min="80" max="80" width="1.69140625" style="3" customWidth="1"/>
    <col min="81" max="81" width="16.69140625" style="3" customWidth="1"/>
    <col min="82" max="82" width="1.69140625" style="3" customWidth="1"/>
    <col min="83" max="83" width="16.69140625" style="3" customWidth="1"/>
    <col min="84" max="84" width="1.69140625" style="3" customWidth="1"/>
    <col min="85" max="85" width="16.69140625" style="3" customWidth="1"/>
    <col min="86" max="86" width="1.69140625" style="3" customWidth="1"/>
    <col min="87" max="87" width="16.69140625" style="3" customWidth="1"/>
    <col min="88" max="88" width="1.69140625" style="3" customWidth="1"/>
    <col min="89" max="89" width="16.69140625" style="3" customWidth="1"/>
    <col min="90" max="90" width="9.15234375" style="3"/>
    <col min="91" max="16384" width="9.15234375" style="1"/>
  </cols>
  <sheetData>
    <row r="1" spans="1:89" x14ac:dyDescent="0.3">
      <c r="A1" s="2" t="s">
        <v>18</v>
      </c>
    </row>
    <row r="2" spans="1:89" x14ac:dyDescent="0.3">
      <c r="A2" s="2" t="s">
        <v>19</v>
      </c>
      <c r="B2" s="24" t="str">
        <f>'IDC and DC Split'!E2</f>
        <v>v 2020-04-27</v>
      </c>
    </row>
    <row r="3" spans="1:89" x14ac:dyDescent="0.3">
      <c r="A3" s="21" t="s">
        <v>44</v>
      </c>
      <c r="B3" s="22" t="str">
        <f>'IDC and DC Split'!C8</f>
        <v>2021 IHP American Rescue Plan</v>
      </c>
      <c r="G3" s="4"/>
      <c r="AM3" s="4"/>
      <c r="AQ3" s="4"/>
      <c r="BE3" s="4"/>
      <c r="BS3" s="4"/>
    </row>
    <row r="4" spans="1:89" x14ac:dyDescent="0.3">
      <c r="C4" s="61">
        <f>SUM(C11+I11+Q11+X11+BG11+BQ11)</f>
        <v>312</v>
      </c>
      <c r="D4" s="4"/>
      <c r="E4" s="4"/>
      <c r="F4" s="61"/>
      <c r="G4" s="61"/>
      <c r="H4" s="139"/>
      <c r="I4" s="4"/>
      <c r="J4" s="4"/>
      <c r="K4" s="4"/>
      <c r="L4" s="4"/>
      <c r="M4" s="4"/>
      <c r="N4" s="4"/>
      <c r="O4" s="4"/>
      <c r="P4" s="139"/>
      <c r="Q4" s="4"/>
      <c r="R4" s="4"/>
      <c r="S4" s="4"/>
      <c r="T4" s="4"/>
      <c r="U4" s="4"/>
      <c r="V4" s="4"/>
      <c r="W4" s="139"/>
      <c r="X4" s="4"/>
      <c r="Y4" s="4"/>
      <c r="Z4" s="4"/>
      <c r="AA4" s="4"/>
      <c r="AB4" s="139"/>
      <c r="AC4" s="4"/>
      <c r="AD4" s="4"/>
      <c r="AE4" s="4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139"/>
      <c r="AS4" s="4"/>
      <c r="AT4" s="4"/>
      <c r="AU4" s="4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139"/>
      <c r="BG4" s="4"/>
      <c r="BH4" s="4"/>
      <c r="BI4" s="4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139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</row>
    <row r="5" spans="1:89" x14ac:dyDescent="0.3">
      <c r="A5" s="1" t="s">
        <v>53</v>
      </c>
      <c r="B5" s="23">
        <v>0.03</v>
      </c>
      <c r="C5" s="176" t="s">
        <v>199</v>
      </c>
      <c r="D5" s="177"/>
      <c r="E5" s="177"/>
      <c r="F5" s="177"/>
      <c r="G5" s="178"/>
      <c r="H5" s="139"/>
      <c r="I5" s="176" t="s">
        <v>206</v>
      </c>
      <c r="J5" s="177"/>
      <c r="K5" s="177"/>
      <c r="L5" s="177"/>
      <c r="M5" s="177"/>
      <c r="N5" s="177"/>
      <c r="O5" s="177"/>
      <c r="P5" s="139"/>
      <c r="Q5" s="176" t="s">
        <v>210</v>
      </c>
      <c r="R5" s="177"/>
      <c r="S5" s="177"/>
      <c r="T5" s="177"/>
      <c r="U5" s="177"/>
      <c r="V5" s="178"/>
      <c r="W5" s="139"/>
      <c r="X5" s="176" t="s">
        <v>200</v>
      </c>
      <c r="Y5" s="177"/>
      <c r="Z5" s="177"/>
      <c r="AA5" s="178"/>
      <c r="AB5" s="139"/>
      <c r="AC5" s="177" t="s">
        <v>223</v>
      </c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8"/>
      <c r="AR5" s="139"/>
      <c r="AS5" s="176" t="s">
        <v>221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8"/>
      <c r="BF5" s="139"/>
      <c r="BG5" s="176" t="s">
        <v>222</v>
      </c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8"/>
      <c r="BT5" s="139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</row>
    <row r="6" spans="1:89" x14ac:dyDescent="0.3">
      <c r="A6" s="1" t="s">
        <v>154</v>
      </c>
      <c r="B6" s="23">
        <v>2.5000000000000001E-2</v>
      </c>
      <c r="C6" s="4" t="s">
        <v>252</v>
      </c>
      <c r="D6" s="4"/>
      <c r="E6" s="4" t="s">
        <v>196</v>
      </c>
      <c r="F6" s="4"/>
      <c r="G6" s="4"/>
      <c r="H6" s="139"/>
      <c r="I6" s="4" t="s">
        <v>252</v>
      </c>
      <c r="J6" s="4"/>
      <c r="K6" s="4"/>
      <c r="L6" s="4"/>
      <c r="M6" s="4"/>
      <c r="N6" s="4"/>
      <c r="O6" s="4"/>
      <c r="P6" s="139"/>
      <c r="Q6" s="4"/>
      <c r="R6" s="4"/>
      <c r="S6" s="4"/>
      <c r="T6" s="4"/>
      <c r="U6" s="4"/>
      <c r="V6" s="4"/>
      <c r="W6" s="139"/>
      <c r="X6" s="4"/>
      <c r="Y6" s="4"/>
      <c r="Z6" s="4"/>
      <c r="AA6" s="4"/>
      <c r="AB6" s="139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139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139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139"/>
      <c r="BU6" s="5" t="s">
        <v>184</v>
      </c>
      <c r="BV6" s="5"/>
      <c r="BW6" s="5"/>
      <c r="BX6" s="5"/>
      <c r="BY6" s="5" t="s">
        <v>187</v>
      </c>
      <c r="BZ6" s="5"/>
      <c r="CA6" s="5" t="s">
        <v>189</v>
      </c>
      <c r="CB6" s="5"/>
      <c r="CC6" s="5" t="s">
        <v>181</v>
      </c>
      <c r="CD6" s="5"/>
      <c r="CE6" s="5" t="s">
        <v>190</v>
      </c>
      <c r="CF6" s="5"/>
      <c r="CG6" s="5" t="s">
        <v>182</v>
      </c>
      <c r="CH6" s="5"/>
      <c r="CI6" s="5" t="s">
        <v>198</v>
      </c>
      <c r="CJ6" s="5"/>
    </row>
    <row r="7" spans="1:89" x14ac:dyDescent="0.3">
      <c r="C7" s="4"/>
      <c r="D7" s="4"/>
      <c r="E7" s="4" t="s">
        <v>196</v>
      </c>
      <c r="F7" s="4"/>
      <c r="G7" s="4"/>
      <c r="H7" s="139"/>
      <c r="I7" s="4" t="s">
        <v>255</v>
      </c>
      <c r="J7" s="4" t="s">
        <v>251</v>
      </c>
      <c r="K7" s="4"/>
      <c r="L7" s="4"/>
      <c r="M7" s="4"/>
      <c r="N7" s="4"/>
      <c r="O7" s="4"/>
      <c r="P7" s="139"/>
      <c r="Q7" s="4"/>
      <c r="R7" s="4"/>
      <c r="S7" s="4"/>
      <c r="T7" s="4"/>
      <c r="U7" s="4"/>
      <c r="V7" s="4"/>
      <c r="W7" s="139"/>
      <c r="X7" s="4"/>
      <c r="Y7" s="4"/>
      <c r="Z7" s="4"/>
      <c r="AA7" s="4"/>
      <c r="AB7" s="139"/>
      <c r="AC7" s="4"/>
      <c r="AD7" s="4"/>
      <c r="AE7" s="4"/>
      <c r="AF7" s="5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139"/>
      <c r="AS7" s="4"/>
      <c r="AT7" s="4"/>
      <c r="AU7" s="4"/>
      <c r="AV7" s="4"/>
      <c r="AW7" s="5"/>
      <c r="AX7" s="4"/>
      <c r="AY7" s="4"/>
      <c r="AZ7" s="4"/>
      <c r="BA7" s="4"/>
      <c r="BB7" s="4"/>
      <c r="BC7" s="4"/>
      <c r="BD7" s="4"/>
      <c r="BE7" s="4"/>
      <c r="BF7" s="139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139"/>
      <c r="BU7" s="4" t="s">
        <v>184</v>
      </c>
      <c r="BV7" s="4"/>
      <c r="BW7" s="4" t="s">
        <v>208</v>
      </c>
      <c r="BX7" s="4"/>
      <c r="BY7" s="4" t="s">
        <v>187</v>
      </c>
      <c r="BZ7" s="4"/>
      <c r="CA7" s="4" t="s">
        <v>189</v>
      </c>
      <c r="CB7" s="4"/>
      <c r="CC7" s="4" t="s">
        <v>181</v>
      </c>
      <c r="CD7" s="4"/>
      <c r="CE7" s="4" t="s">
        <v>190</v>
      </c>
      <c r="CF7" s="4"/>
      <c r="CG7" s="4" t="s">
        <v>182</v>
      </c>
      <c r="CH7" s="4"/>
      <c r="CI7" s="4" t="s">
        <v>198</v>
      </c>
      <c r="CJ7" s="4"/>
      <c r="CK7" s="1"/>
    </row>
    <row r="8" spans="1:89" x14ac:dyDescent="0.3">
      <c r="B8" s="27" t="s">
        <v>21</v>
      </c>
      <c r="C8" s="4" t="s">
        <v>253</v>
      </c>
      <c r="D8" s="4" t="s">
        <v>166</v>
      </c>
      <c r="E8" s="4" t="s">
        <v>179</v>
      </c>
      <c r="F8" s="4" t="s">
        <v>179</v>
      </c>
      <c r="G8" s="4" t="s">
        <v>179</v>
      </c>
      <c r="H8" s="139"/>
      <c r="I8" s="4" t="s">
        <v>207</v>
      </c>
      <c r="J8" s="4" t="s">
        <v>207</v>
      </c>
      <c r="K8" s="4" t="s">
        <v>207</v>
      </c>
      <c r="L8" s="4" t="s">
        <v>207</v>
      </c>
      <c r="M8" s="4" t="s">
        <v>207</v>
      </c>
      <c r="N8" s="4" t="s">
        <v>207</v>
      </c>
      <c r="O8" s="4" t="s">
        <v>207</v>
      </c>
      <c r="P8" s="139"/>
      <c r="Q8" s="4" t="s">
        <v>186</v>
      </c>
      <c r="R8" s="4" t="s">
        <v>186</v>
      </c>
      <c r="S8" s="4" t="s">
        <v>186</v>
      </c>
      <c r="T8" s="4" t="s">
        <v>186</v>
      </c>
      <c r="U8" s="4" t="s">
        <v>186</v>
      </c>
      <c r="V8" s="4" t="s">
        <v>186</v>
      </c>
      <c r="W8" s="139"/>
      <c r="X8" s="4" t="s">
        <v>188</v>
      </c>
      <c r="Y8" s="4" t="s">
        <v>188</v>
      </c>
      <c r="Z8" s="4" t="s">
        <v>188</v>
      </c>
      <c r="AA8" s="4" t="s">
        <v>188</v>
      </c>
      <c r="AB8" s="139"/>
      <c r="AC8" s="4" t="s">
        <v>209</v>
      </c>
      <c r="AD8" s="4" t="s">
        <v>209</v>
      </c>
      <c r="AE8" s="4" t="s">
        <v>209</v>
      </c>
      <c r="AF8" s="4" t="s">
        <v>209</v>
      </c>
      <c r="AG8" s="4" t="s">
        <v>209</v>
      </c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 t="s">
        <v>185</v>
      </c>
      <c r="AN8" s="4" t="s">
        <v>209</v>
      </c>
      <c r="AO8" s="4" t="s">
        <v>209</v>
      </c>
      <c r="AP8" s="4" t="s">
        <v>209</v>
      </c>
      <c r="AQ8" s="4" t="s">
        <v>209</v>
      </c>
      <c r="AR8" s="139"/>
      <c r="AS8" s="4" t="s">
        <v>185</v>
      </c>
      <c r="AT8" s="4" t="s">
        <v>185</v>
      </c>
      <c r="AU8" s="4" t="s">
        <v>185</v>
      </c>
      <c r="AV8" s="4" t="s">
        <v>185</v>
      </c>
      <c r="AW8" s="4" t="s">
        <v>185</v>
      </c>
      <c r="AX8" s="4" t="s">
        <v>185</v>
      </c>
      <c r="AY8" s="4" t="s">
        <v>185</v>
      </c>
      <c r="AZ8" s="4" t="s">
        <v>185</v>
      </c>
      <c r="BA8" s="4" t="s">
        <v>185</v>
      </c>
      <c r="BB8" s="4" t="s">
        <v>185</v>
      </c>
      <c r="BC8" s="4" t="s">
        <v>185</v>
      </c>
      <c r="BD8" s="4" t="s">
        <v>185</v>
      </c>
      <c r="BE8" s="4" t="s">
        <v>185</v>
      </c>
      <c r="BF8" s="139"/>
      <c r="BG8" s="4" t="s">
        <v>153</v>
      </c>
      <c r="BH8" s="4" t="s">
        <v>153</v>
      </c>
      <c r="BI8" s="4" t="s">
        <v>153</v>
      </c>
      <c r="BJ8" s="4" t="s">
        <v>153</v>
      </c>
      <c r="BK8" s="4" t="s">
        <v>153</v>
      </c>
      <c r="BL8" s="4" t="s">
        <v>153</v>
      </c>
      <c r="BM8" s="4" t="s">
        <v>153</v>
      </c>
      <c r="BN8" s="4" t="s">
        <v>153</v>
      </c>
      <c r="BO8" s="4" t="s">
        <v>153</v>
      </c>
      <c r="BP8" s="4" t="s">
        <v>153</v>
      </c>
      <c r="BQ8" s="4" t="s">
        <v>153</v>
      </c>
      <c r="BR8" s="4" t="s">
        <v>153</v>
      </c>
      <c r="BS8" s="4" t="s">
        <v>153</v>
      </c>
      <c r="BT8" s="139"/>
      <c r="BU8" s="4"/>
      <c r="BV8" s="4"/>
      <c r="BW8" s="4"/>
      <c r="BX8" s="4"/>
      <c r="BY8" s="4" t="s">
        <v>102</v>
      </c>
      <c r="BZ8" s="4"/>
      <c r="CA8" s="4" t="s">
        <v>102</v>
      </c>
      <c r="CB8" s="4"/>
      <c r="CC8" s="4" t="s">
        <v>102</v>
      </c>
      <c r="CD8" s="4"/>
      <c r="CE8" s="4" t="s">
        <v>102</v>
      </c>
      <c r="CF8" s="4"/>
      <c r="CG8" s="4" t="s">
        <v>102</v>
      </c>
      <c r="CH8" s="4"/>
      <c r="CI8" s="4" t="s">
        <v>102</v>
      </c>
      <c r="CJ8" s="4"/>
      <c r="CK8" s="4" t="s">
        <v>20</v>
      </c>
    </row>
    <row r="9" spans="1:89" x14ac:dyDescent="0.3">
      <c r="B9" s="27" t="s">
        <v>42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40"/>
      <c r="I9" s="18">
        <v>38.29</v>
      </c>
      <c r="J9" s="18">
        <v>40</v>
      </c>
      <c r="K9" s="18">
        <v>0</v>
      </c>
      <c r="L9" s="18">
        <f>(K9*0.05)+K9</f>
        <v>0</v>
      </c>
      <c r="M9" s="18">
        <v>0</v>
      </c>
      <c r="N9" s="18">
        <f>(M9*0.05)+M9</f>
        <v>0</v>
      </c>
      <c r="O9" s="18">
        <v>0</v>
      </c>
      <c r="P9" s="140"/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40"/>
      <c r="X9" s="18">
        <v>0</v>
      </c>
      <c r="Y9" s="18">
        <v>0</v>
      </c>
      <c r="Z9" s="18">
        <v>0</v>
      </c>
      <c r="AA9" s="18">
        <v>0</v>
      </c>
      <c r="AB9" s="140">
        <v>1</v>
      </c>
      <c r="AC9" s="18">
        <v>0</v>
      </c>
      <c r="AD9" s="18">
        <v>0</v>
      </c>
      <c r="AE9" s="18">
        <v>0</v>
      </c>
      <c r="AF9" s="18"/>
      <c r="AG9" s="18">
        <v>0</v>
      </c>
      <c r="AH9" s="18"/>
      <c r="AI9" s="18"/>
      <c r="AJ9" s="18">
        <v>0</v>
      </c>
      <c r="AK9" s="18">
        <v>0</v>
      </c>
      <c r="AL9" s="18">
        <v>0</v>
      </c>
      <c r="AM9" s="18">
        <v>0</v>
      </c>
      <c r="AN9" s="18"/>
      <c r="AO9" s="18">
        <v>0</v>
      </c>
      <c r="AP9" s="18">
        <v>0</v>
      </c>
      <c r="AQ9" s="18">
        <v>0</v>
      </c>
      <c r="AR9" s="141"/>
      <c r="AS9" s="18">
        <v>0</v>
      </c>
      <c r="AT9" s="18">
        <v>0</v>
      </c>
      <c r="AU9" s="18">
        <v>0</v>
      </c>
      <c r="AV9" s="18">
        <v>0</v>
      </c>
      <c r="AW9" s="18"/>
      <c r="AX9" s="18">
        <v>0</v>
      </c>
      <c r="AY9" s="18">
        <v>0</v>
      </c>
      <c r="AZ9" s="18">
        <v>0</v>
      </c>
      <c r="BA9" s="18">
        <v>0</v>
      </c>
      <c r="BB9" s="18">
        <v>0</v>
      </c>
      <c r="BC9" s="18">
        <v>0</v>
      </c>
      <c r="BD9" s="18">
        <v>0</v>
      </c>
      <c r="BE9" s="18">
        <v>0</v>
      </c>
      <c r="BF9" s="140"/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8">
        <v>0</v>
      </c>
      <c r="BS9" s="18">
        <v>0</v>
      </c>
      <c r="BT9" s="140">
        <v>0</v>
      </c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"/>
    </row>
    <row r="10" spans="1:89" x14ac:dyDescent="0.3">
      <c r="B10" s="27" t="s">
        <v>22</v>
      </c>
      <c r="C10" s="18">
        <v>40</v>
      </c>
      <c r="D10" s="18">
        <v>40</v>
      </c>
      <c r="E10" s="18">
        <v>40</v>
      </c>
      <c r="F10" s="18">
        <v>40</v>
      </c>
      <c r="G10" s="18">
        <v>40</v>
      </c>
      <c r="H10" s="141"/>
      <c r="I10" s="18">
        <v>40</v>
      </c>
      <c r="J10" s="18">
        <v>40</v>
      </c>
      <c r="K10" s="18">
        <v>40</v>
      </c>
      <c r="L10" s="18">
        <v>40</v>
      </c>
      <c r="M10" s="18">
        <v>40</v>
      </c>
      <c r="N10" s="18">
        <v>40</v>
      </c>
      <c r="O10" s="18">
        <v>40</v>
      </c>
      <c r="P10" s="141"/>
      <c r="Q10" s="18">
        <v>40</v>
      </c>
      <c r="R10" s="18">
        <v>40</v>
      </c>
      <c r="S10" s="18">
        <v>40</v>
      </c>
      <c r="T10" s="18">
        <v>40</v>
      </c>
      <c r="U10" s="18">
        <v>40</v>
      </c>
      <c r="V10" s="18">
        <v>40</v>
      </c>
      <c r="W10" s="141"/>
      <c r="X10" s="18">
        <v>40</v>
      </c>
      <c r="Y10" s="18">
        <v>40</v>
      </c>
      <c r="Z10" s="18">
        <v>40</v>
      </c>
      <c r="AA10" s="18">
        <v>40</v>
      </c>
      <c r="AB10" s="141"/>
      <c r="AC10" s="18">
        <v>40</v>
      </c>
      <c r="AD10" s="18">
        <v>40</v>
      </c>
      <c r="AE10" s="18">
        <v>40</v>
      </c>
      <c r="AF10" s="18">
        <v>40</v>
      </c>
      <c r="AG10" s="18">
        <v>40</v>
      </c>
      <c r="AH10" s="18">
        <v>40</v>
      </c>
      <c r="AI10" s="18">
        <v>40</v>
      </c>
      <c r="AJ10" s="18">
        <v>40</v>
      </c>
      <c r="AK10" s="18">
        <v>40</v>
      </c>
      <c r="AL10" s="18">
        <v>40</v>
      </c>
      <c r="AM10" s="18">
        <v>40</v>
      </c>
      <c r="AN10" s="18">
        <v>40</v>
      </c>
      <c r="AO10" s="18">
        <v>40</v>
      </c>
      <c r="AP10" s="18">
        <v>40</v>
      </c>
      <c r="AQ10" s="18">
        <v>40</v>
      </c>
      <c r="AR10" s="141"/>
      <c r="AS10" s="18">
        <v>40</v>
      </c>
      <c r="AT10" s="18">
        <v>40</v>
      </c>
      <c r="AU10" s="18">
        <v>40</v>
      </c>
      <c r="AV10" s="18">
        <v>40</v>
      </c>
      <c r="AW10" s="18">
        <v>40</v>
      </c>
      <c r="AX10" s="18">
        <v>40</v>
      </c>
      <c r="AY10" s="18">
        <v>40</v>
      </c>
      <c r="AZ10" s="18">
        <v>40</v>
      </c>
      <c r="BA10" s="18">
        <v>40</v>
      </c>
      <c r="BB10" s="18">
        <v>40</v>
      </c>
      <c r="BC10" s="18">
        <v>40</v>
      </c>
      <c r="BD10" s="18">
        <v>40</v>
      </c>
      <c r="BE10" s="18">
        <v>40</v>
      </c>
      <c r="BF10" s="141"/>
      <c r="BG10" s="18">
        <v>40</v>
      </c>
      <c r="BH10" s="18">
        <v>40</v>
      </c>
      <c r="BI10" s="18">
        <v>40</v>
      </c>
      <c r="BJ10" s="18">
        <v>40</v>
      </c>
      <c r="BK10" s="18">
        <v>40</v>
      </c>
      <c r="BL10" s="18">
        <v>40</v>
      </c>
      <c r="BM10" s="18">
        <v>40</v>
      </c>
      <c r="BN10" s="18">
        <v>40</v>
      </c>
      <c r="BO10" s="18">
        <v>40</v>
      </c>
      <c r="BP10" s="18">
        <v>40</v>
      </c>
      <c r="BQ10" s="18">
        <v>40</v>
      </c>
      <c r="BR10" s="18">
        <v>40</v>
      </c>
      <c r="BS10" s="18">
        <v>40</v>
      </c>
      <c r="BT10" s="141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"/>
    </row>
    <row r="11" spans="1:89" x14ac:dyDescent="0.3">
      <c r="B11" s="27" t="s">
        <v>111</v>
      </c>
      <c r="C11" s="8">
        <v>52</v>
      </c>
      <c r="D11" s="8">
        <v>52</v>
      </c>
      <c r="E11" s="8">
        <v>52</v>
      </c>
      <c r="F11" s="8">
        <v>52</v>
      </c>
      <c r="G11" s="8">
        <v>52</v>
      </c>
      <c r="H11" s="141"/>
      <c r="I11" s="8">
        <v>52</v>
      </c>
      <c r="J11" s="8">
        <v>52</v>
      </c>
      <c r="K11" s="8">
        <v>52</v>
      </c>
      <c r="L11" s="8">
        <v>52</v>
      </c>
      <c r="M11" s="8">
        <v>52</v>
      </c>
      <c r="N11" s="8">
        <v>52</v>
      </c>
      <c r="O11" s="8">
        <v>52</v>
      </c>
      <c r="P11" s="141"/>
      <c r="Q11" s="8">
        <v>52</v>
      </c>
      <c r="R11" s="8">
        <v>52</v>
      </c>
      <c r="S11" s="8">
        <v>52</v>
      </c>
      <c r="T11" s="8">
        <v>52</v>
      </c>
      <c r="U11" s="8">
        <v>52</v>
      </c>
      <c r="V11" s="8">
        <v>52</v>
      </c>
      <c r="W11" s="141"/>
      <c r="X11" s="8">
        <v>52</v>
      </c>
      <c r="Y11" s="8">
        <v>52</v>
      </c>
      <c r="Z11" s="8">
        <v>52</v>
      </c>
      <c r="AA11" s="8">
        <v>52</v>
      </c>
      <c r="AB11" s="141"/>
      <c r="AC11" s="8">
        <v>52</v>
      </c>
      <c r="AD11" s="8">
        <v>52</v>
      </c>
      <c r="AE11" s="8">
        <v>52</v>
      </c>
      <c r="AF11" s="8">
        <v>52</v>
      </c>
      <c r="AG11" s="8">
        <v>52</v>
      </c>
      <c r="AH11" s="8">
        <v>52</v>
      </c>
      <c r="AI11" s="8">
        <v>52</v>
      </c>
      <c r="AJ11" s="8">
        <v>52</v>
      </c>
      <c r="AK11" s="8">
        <v>52</v>
      </c>
      <c r="AL11" s="8">
        <v>52</v>
      </c>
      <c r="AM11" s="8">
        <v>52</v>
      </c>
      <c r="AN11" s="8">
        <v>52</v>
      </c>
      <c r="AO11" s="8">
        <v>52</v>
      </c>
      <c r="AP11" s="8">
        <v>52</v>
      </c>
      <c r="AQ11" s="8">
        <v>52</v>
      </c>
      <c r="AR11" s="141"/>
      <c r="AS11" s="8">
        <v>52</v>
      </c>
      <c r="AT11" s="8">
        <v>52</v>
      </c>
      <c r="AU11" s="8">
        <v>52</v>
      </c>
      <c r="AV11" s="8">
        <v>52</v>
      </c>
      <c r="AW11" s="8">
        <v>52</v>
      </c>
      <c r="AX11" s="8">
        <v>52</v>
      </c>
      <c r="AY11" s="8">
        <v>52</v>
      </c>
      <c r="AZ11" s="8">
        <v>52</v>
      </c>
      <c r="BA11" s="8">
        <v>52</v>
      </c>
      <c r="BB11" s="8">
        <v>52</v>
      </c>
      <c r="BC11" s="8">
        <v>52</v>
      </c>
      <c r="BD11" s="8">
        <v>52</v>
      </c>
      <c r="BE11" s="8">
        <v>52</v>
      </c>
      <c r="BF11" s="141"/>
      <c r="BG11" s="8">
        <v>52</v>
      </c>
      <c r="BH11" s="8">
        <v>52</v>
      </c>
      <c r="BI11" s="8">
        <v>52</v>
      </c>
      <c r="BJ11" s="8">
        <v>52</v>
      </c>
      <c r="BK11" s="8">
        <v>52</v>
      </c>
      <c r="BL11" s="8">
        <v>52</v>
      </c>
      <c r="BM11" s="8">
        <v>52</v>
      </c>
      <c r="BN11" s="8">
        <v>52</v>
      </c>
      <c r="BO11" s="8">
        <v>52</v>
      </c>
      <c r="BP11" s="8">
        <v>52</v>
      </c>
      <c r="BQ11" s="8">
        <v>52</v>
      </c>
      <c r="BR11" s="8">
        <v>52</v>
      </c>
      <c r="BS11" s="8">
        <v>52</v>
      </c>
      <c r="BT11" s="141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"/>
    </row>
    <row r="12" spans="1:89" x14ac:dyDescent="0.3">
      <c r="B12" s="27" t="s">
        <v>23</v>
      </c>
      <c r="C12" s="18">
        <v>0.25</v>
      </c>
      <c r="D12" s="18">
        <v>20</v>
      </c>
      <c r="E12" s="18">
        <v>0</v>
      </c>
      <c r="F12" s="18">
        <v>0</v>
      </c>
      <c r="G12" s="18">
        <v>0</v>
      </c>
      <c r="H12" s="141"/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41"/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41"/>
      <c r="X12" s="18">
        <v>0</v>
      </c>
      <c r="Y12" s="18">
        <v>0</v>
      </c>
      <c r="Z12" s="18">
        <v>0</v>
      </c>
      <c r="AA12" s="18">
        <v>0</v>
      </c>
      <c r="AB12" s="141">
        <v>1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41"/>
      <c r="AS12" s="18">
        <v>0</v>
      </c>
      <c r="AT12" s="18"/>
      <c r="AU12" s="18">
        <v>0</v>
      </c>
      <c r="AV12" s="18"/>
      <c r="AW12" s="18"/>
      <c r="AX12" s="18"/>
      <c r="AY12" s="18">
        <v>0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  <c r="BE12" s="18">
        <v>0</v>
      </c>
      <c r="BF12" s="141">
        <v>1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v>0</v>
      </c>
      <c r="BM12" s="18">
        <v>0</v>
      </c>
      <c r="BN12" s="18">
        <v>0</v>
      </c>
      <c r="BO12" s="18">
        <v>0</v>
      </c>
      <c r="BP12" s="18">
        <v>0</v>
      </c>
      <c r="BQ12" s="18">
        <v>0</v>
      </c>
      <c r="BR12" s="18">
        <v>0</v>
      </c>
      <c r="BS12" s="18">
        <v>0</v>
      </c>
      <c r="BT12" s="141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"/>
    </row>
    <row r="13" spans="1:89" x14ac:dyDescent="0.3">
      <c r="B13" s="27" t="s">
        <v>24</v>
      </c>
      <c r="C13" s="7">
        <f t="shared" ref="C13:X13" si="0">C9*C11*C12</f>
        <v>0</v>
      </c>
      <c r="D13" s="7">
        <f>D9*D11*D12</f>
        <v>0</v>
      </c>
      <c r="E13" s="7">
        <f t="shared" ref="E13:F13" si="1">E9*E11*E12</f>
        <v>0</v>
      </c>
      <c r="F13" s="7">
        <f t="shared" si="1"/>
        <v>0</v>
      </c>
      <c r="G13" s="7">
        <f>G9*G11*G12</f>
        <v>0</v>
      </c>
      <c r="H13" s="141"/>
      <c r="I13" s="7">
        <f>I9*I11*I12</f>
        <v>0</v>
      </c>
      <c r="J13" s="7">
        <f>J9*J11*J12</f>
        <v>0</v>
      </c>
      <c r="K13" s="7">
        <f t="shared" ref="K13:O13" si="2">K9*K11*K12</f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7">
        <f t="shared" si="2"/>
        <v>0</v>
      </c>
      <c r="P13" s="141"/>
      <c r="Q13" s="7">
        <f t="shared" si="0"/>
        <v>0</v>
      </c>
      <c r="R13" s="7">
        <f>R9*R11*R12</f>
        <v>0</v>
      </c>
      <c r="S13" s="7">
        <f t="shared" ref="S13:U13" si="3">S9*S11*S12</f>
        <v>0</v>
      </c>
      <c r="T13" s="7">
        <f t="shared" si="3"/>
        <v>0</v>
      </c>
      <c r="U13" s="7">
        <f t="shared" si="3"/>
        <v>0</v>
      </c>
      <c r="V13" s="7">
        <f>V9*V11*V12</f>
        <v>0</v>
      </c>
      <c r="W13" s="141"/>
      <c r="X13" s="7">
        <f t="shared" si="0"/>
        <v>0</v>
      </c>
      <c r="Y13" s="7">
        <f>Y9*Y11*Y12</f>
        <v>0</v>
      </c>
      <c r="Z13" s="7">
        <f>Z9*Z11*Z12</f>
        <v>0</v>
      </c>
      <c r="AA13" s="7">
        <f>AA9*AA11*AA12</f>
        <v>0</v>
      </c>
      <c r="AB13" s="141"/>
      <c r="AC13" s="7">
        <f>AC9*AC11*AC12</f>
        <v>0</v>
      </c>
      <c r="AD13" s="7">
        <f>AD9*AD11*AD12</f>
        <v>0</v>
      </c>
      <c r="AE13" s="7">
        <f t="shared" ref="AE13" si="4">AE9*AE11*AE12</f>
        <v>0</v>
      </c>
      <c r="AF13" s="7">
        <f>AF9*AF11*AF12</f>
        <v>0</v>
      </c>
      <c r="AG13" s="7">
        <f>AG9*AG11*AG12</f>
        <v>0</v>
      </c>
      <c r="AH13" s="7">
        <f>AH9*AH11*AH12</f>
        <v>0</v>
      </c>
      <c r="AI13" s="7">
        <f>AI9*AI11*AI12</f>
        <v>0</v>
      </c>
      <c r="AJ13" s="7">
        <f t="shared" ref="AJ13:AL13" si="5">AJ9*AJ11*AJ12</f>
        <v>0</v>
      </c>
      <c r="AK13" s="7">
        <f t="shared" si="5"/>
        <v>0</v>
      </c>
      <c r="AL13" s="7">
        <f t="shared" si="5"/>
        <v>0</v>
      </c>
      <c r="AM13" s="7">
        <f>AM9*AM11*AM12</f>
        <v>0</v>
      </c>
      <c r="AN13" s="7">
        <f>AN9*AN11*AN12</f>
        <v>0</v>
      </c>
      <c r="AO13" s="7">
        <f>AO9*AO11*AO12</f>
        <v>0</v>
      </c>
      <c r="AP13" s="7">
        <f t="shared" ref="AP13" si="6">AP9*AP11*AP12</f>
        <v>0</v>
      </c>
      <c r="AQ13" s="7">
        <f>AQ9*AQ11*AQ12</f>
        <v>0</v>
      </c>
      <c r="AR13" s="141"/>
      <c r="AS13" s="7">
        <f>AS9*AS11*AS12</f>
        <v>0</v>
      </c>
      <c r="AT13" s="7">
        <f>AT9*AT11*AT12</f>
        <v>0</v>
      </c>
      <c r="AU13" s="7">
        <f t="shared" ref="AU13" si="7">AU9*AU11*AU12</f>
        <v>0</v>
      </c>
      <c r="AV13" s="7">
        <f>AV9*AV11*AV12</f>
        <v>0</v>
      </c>
      <c r="AW13" s="7">
        <f>AW9*AW11*AW12</f>
        <v>0</v>
      </c>
      <c r="AX13" s="7">
        <f>AX9*AX11*AX12</f>
        <v>0</v>
      </c>
      <c r="AY13" s="7">
        <f t="shared" ref="AY13:BA13" si="8">AY9*AY11*AY12</f>
        <v>0</v>
      </c>
      <c r="AZ13" s="7">
        <f t="shared" si="8"/>
        <v>0</v>
      </c>
      <c r="BA13" s="7">
        <f t="shared" si="8"/>
        <v>0</v>
      </c>
      <c r="BB13" s="7">
        <f>BB9*BB11*BB12</f>
        <v>0</v>
      </c>
      <c r="BC13" s="7">
        <f>BC9*BC11*BC12</f>
        <v>0</v>
      </c>
      <c r="BD13" s="7">
        <f t="shared" ref="BD13" si="9">BD9*BD11*BD12</f>
        <v>0</v>
      </c>
      <c r="BE13" s="7">
        <f>BE9*BE11*BE12</f>
        <v>0</v>
      </c>
      <c r="BF13" s="141"/>
      <c r="BG13" s="7">
        <f>BG9*BG11*BG12</f>
        <v>0</v>
      </c>
      <c r="BH13" s="7">
        <f>BH9*BH11*BH12</f>
        <v>0</v>
      </c>
      <c r="BI13" s="7">
        <f t="shared" ref="BI13" si="10">BI9*BI11*BI12</f>
        <v>0</v>
      </c>
      <c r="BJ13" s="7">
        <f>BJ9*BJ11*BJ12</f>
        <v>0</v>
      </c>
      <c r="BK13" s="7">
        <f>BK9*BK11*BK12</f>
        <v>0</v>
      </c>
      <c r="BL13" s="7">
        <f>BL9*BL11*BL12</f>
        <v>0</v>
      </c>
      <c r="BM13" s="7">
        <f t="shared" ref="BM13:BO13" si="11">BM9*BM11*BM12</f>
        <v>0</v>
      </c>
      <c r="BN13" s="7">
        <f t="shared" si="11"/>
        <v>0</v>
      </c>
      <c r="BO13" s="7">
        <f t="shared" si="11"/>
        <v>0</v>
      </c>
      <c r="BP13" s="7">
        <f>BP9*BP11*BP12</f>
        <v>0</v>
      </c>
      <c r="BQ13" s="7">
        <f>BQ9*BQ11*BQ12</f>
        <v>0</v>
      </c>
      <c r="BR13" s="7">
        <f t="shared" ref="BR13" si="12">BR9*BR11*BR12</f>
        <v>0</v>
      </c>
      <c r="BS13" s="7">
        <f>BS9*BS11*BS12</f>
        <v>0</v>
      </c>
      <c r="BT13" s="141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46"/>
    </row>
    <row r="14" spans="1:89" x14ac:dyDescent="0.3">
      <c r="B14" s="27" t="s">
        <v>25</v>
      </c>
      <c r="C14" s="7">
        <f t="shared" ref="C14:X14" si="13">C13/12</f>
        <v>0</v>
      </c>
      <c r="D14" s="7">
        <f>D13/12</f>
        <v>0</v>
      </c>
      <c r="E14" s="7">
        <f t="shared" ref="E14:F14" si="14">E13/12</f>
        <v>0</v>
      </c>
      <c r="F14" s="7">
        <f t="shared" si="14"/>
        <v>0</v>
      </c>
      <c r="G14" s="7">
        <f>G13/12</f>
        <v>0</v>
      </c>
      <c r="H14" s="141"/>
      <c r="I14" s="7">
        <f>I13/12</f>
        <v>0</v>
      </c>
      <c r="J14" s="7">
        <f>J13/12</f>
        <v>0</v>
      </c>
      <c r="K14" s="7">
        <f t="shared" ref="K14:O14" si="15">K13/12</f>
        <v>0</v>
      </c>
      <c r="L14" s="7">
        <f t="shared" si="15"/>
        <v>0</v>
      </c>
      <c r="M14" s="7">
        <f t="shared" si="15"/>
        <v>0</v>
      </c>
      <c r="N14" s="7">
        <f t="shared" si="15"/>
        <v>0</v>
      </c>
      <c r="O14" s="7">
        <f t="shared" si="15"/>
        <v>0</v>
      </c>
      <c r="P14" s="141"/>
      <c r="Q14" s="7">
        <f t="shared" si="13"/>
        <v>0</v>
      </c>
      <c r="R14" s="7">
        <f>R13/12</f>
        <v>0</v>
      </c>
      <c r="S14" s="7">
        <f t="shared" ref="S14:U14" si="16">S13/12</f>
        <v>0</v>
      </c>
      <c r="T14" s="7">
        <f t="shared" si="16"/>
        <v>0</v>
      </c>
      <c r="U14" s="7">
        <f t="shared" si="16"/>
        <v>0</v>
      </c>
      <c r="V14" s="7">
        <f>V13/12</f>
        <v>0</v>
      </c>
      <c r="W14" s="141"/>
      <c r="X14" s="7">
        <f t="shared" si="13"/>
        <v>0</v>
      </c>
      <c r="Y14" s="7">
        <f>Y13/12</f>
        <v>0</v>
      </c>
      <c r="Z14" s="7">
        <f>Z13/12</f>
        <v>0</v>
      </c>
      <c r="AA14" s="7">
        <f>AA13/12</f>
        <v>0</v>
      </c>
      <c r="AB14" s="141"/>
      <c r="AC14" s="7">
        <f>AC13/12</f>
        <v>0</v>
      </c>
      <c r="AD14" s="7">
        <f>AD13/12</f>
        <v>0</v>
      </c>
      <c r="AE14" s="7">
        <f t="shared" ref="AE14" si="17">AE13/12</f>
        <v>0</v>
      </c>
      <c r="AF14" s="7">
        <f>AF13/12</f>
        <v>0</v>
      </c>
      <c r="AG14" s="7">
        <f>AG13/12</f>
        <v>0</v>
      </c>
      <c r="AH14" s="7">
        <f>AH13/12</f>
        <v>0</v>
      </c>
      <c r="AI14" s="7">
        <f>AI13/12</f>
        <v>0</v>
      </c>
      <c r="AJ14" s="7">
        <f t="shared" ref="AJ14:AL14" si="18">AJ13/12</f>
        <v>0</v>
      </c>
      <c r="AK14" s="7">
        <f t="shared" si="18"/>
        <v>0</v>
      </c>
      <c r="AL14" s="7">
        <f t="shared" si="18"/>
        <v>0</v>
      </c>
      <c r="AM14" s="7">
        <f>AM13/12</f>
        <v>0</v>
      </c>
      <c r="AN14" s="7">
        <f>AN13/12</f>
        <v>0</v>
      </c>
      <c r="AO14" s="7">
        <f>AO13/12</f>
        <v>0</v>
      </c>
      <c r="AP14" s="7">
        <f t="shared" ref="AP14" si="19">AP13/12</f>
        <v>0</v>
      </c>
      <c r="AQ14" s="7">
        <f>AQ13/12</f>
        <v>0</v>
      </c>
      <c r="AR14" s="141"/>
      <c r="AS14" s="7">
        <f>AS13/12</f>
        <v>0</v>
      </c>
      <c r="AT14" s="7">
        <f>AT13/12</f>
        <v>0</v>
      </c>
      <c r="AU14" s="7">
        <f t="shared" ref="AU14" si="20">AU13/12</f>
        <v>0</v>
      </c>
      <c r="AV14" s="7">
        <f>AV13/12</f>
        <v>0</v>
      </c>
      <c r="AW14" s="7">
        <f>AW13/12</f>
        <v>0</v>
      </c>
      <c r="AX14" s="7">
        <f>AX13/12</f>
        <v>0</v>
      </c>
      <c r="AY14" s="7">
        <f t="shared" ref="AY14:BA14" si="21">AY13/12</f>
        <v>0</v>
      </c>
      <c r="AZ14" s="7">
        <f t="shared" si="21"/>
        <v>0</v>
      </c>
      <c r="BA14" s="7">
        <f t="shared" si="21"/>
        <v>0</v>
      </c>
      <c r="BB14" s="7">
        <f>BB13/12</f>
        <v>0</v>
      </c>
      <c r="BC14" s="7">
        <f>BC13/12</f>
        <v>0</v>
      </c>
      <c r="BD14" s="7">
        <f t="shared" ref="BD14" si="22">BD13/12</f>
        <v>0</v>
      </c>
      <c r="BE14" s="7">
        <f>BE13/12</f>
        <v>0</v>
      </c>
      <c r="BF14" s="141"/>
      <c r="BG14" s="7">
        <f>BG13/12</f>
        <v>0</v>
      </c>
      <c r="BH14" s="7">
        <f>BH13/12</f>
        <v>0</v>
      </c>
      <c r="BI14" s="7">
        <f t="shared" ref="BI14" si="23">BI13/12</f>
        <v>0</v>
      </c>
      <c r="BJ14" s="7">
        <f>BJ13/12</f>
        <v>0</v>
      </c>
      <c r="BK14" s="7">
        <f>BK13/12</f>
        <v>0</v>
      </c>
      <c r="BL14" s="7">
        <f>BL13/12</f>
        <v>0</v>
      </c>
      <c r="BM14" s="7">
        <f t="shared" ref="BM14:BO14" si="24">BM13/12</f>
        <v>0</v>
      </c>
      <c r="BN14" s="7">
        <f t="shared" si="24"/>
        <v>0</v>
      </c>
      <c r="BO14" s="7">
        <f t="shared" si="24"/>
        <v>0</v>
      </c>
      <c r="BP14" s="7">
        <f>BP13/12</f>
        <v>0</v>
      </c>
      <c r="BQ14" s="7">
        <f>BQ13/12</f>
        <v>0</v>
      </c>
      <c r="BR14" s="7">
        <f t="shared" ref="BR14" si="25">BR13/12</f>
        <v>0</v>
      </c>
      <c r="BS14" s="7">
        <f>BS13/12</f>
        <v>0</v>
      </c>
      <c r="BT14" s="141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46"/>
    </row>
    <row r="15" spans="1:89" x14ac:dyDescent="0.3">
      <c r="B15" s="27" t="s">
        <v>26</v>
      </c>
      <c r="C15" s="19" t="s">
        <v>230</v>
      </c>
      <c r="D15" s="19" t="s">
        <v>29</v>
      </c>
      <c r="E15" s="19" t="s">
        <v>30</v>
      </c>
      <c r="F15" s="19" t="s">
        <v>136</v>
      </c>
      <c r="G15" s="19" t="s">
        <v>136</v>
      </c>
      <c r="H15" s="142"/>
      <c r="I15" s="19" t="s">
        <v>29</v>
      </c>
      <c r="J15" s="19" t="s">
        <v>236</v>
      </c>
      <c r="K15" s="19" t="s">
        <v>135</v>
      </c>
      <c r="L15" s="19" t="s">
        <v>135</v>
      </c>
      <c r="M15" s="19" t="s">
        <v>135</v>
      </c>
      <c r="N15" s="19" t="s">
        <v>135</v>
      </c>
      <c r="O15" s="19" t="s">
        <v>135</v>
      </c>
      <c r="P15" s="142"/>
      <c r="Q15" s="19" t="s">
        <v>135</v>
      </c>
      <c r="R15" s="19" t="s">
        <v>135</v>
      </c>
      <c r="S15" s="19" t="s">
        <v>135</v>
      </c>
      <c r="T15" s="19" t="s">
        <v>135</v>
      </c>
      <c r="U15" s="19" t="s">
        <v>135</v>
      </c>
      <c r="V15" s="19" t="s">
        <v>135</v>
      </c>
      <c r="W15" s="142"/>
      <c r="X15" s="19" t="s">
        <v>135</v>
      </c>
      <c r="Y15" s="19" t="s">
        <v>135</v>
      </c>
      <c r="Z15" s="19" t="s">
        <v>135</v>
      </c>
      <c r="AA15" s="19" t="s">
        <v>135</v>
      </c>
      <c r="AB15" s="142"/>
      <c r="AC15" s="19" t="s">
        <v>135</v>
      </c>
      <c r="AD15" s="19" t="s">
        <v>135</v>
      </c>
      <c r="AE15" s="19" t="s">
        <v>135</v>
      </c>
      <c r="AF15" s="19" t="s">
        <v>135</v>
      </c>
      <c r="AG15" s="19" t="s">
        <v>135</v>
      </c>
      <c r="AH15" s="19" t="s">
        <v>135</v>
      </c>
      <c r="AI15" s="19" t="s">
        <v>135</v>
      </c>
      <c r="AJ15" s="19" t="s">
        <v>135</v>
      </c>
      <c r="AK15" s="19" t="s">
        <v>135</v>
      </c>
      <c r="AL15" s="19" t="s">
        <v>135</v>
      </c>
      <c r="AM15" s="19" t="s">
        <v>135</v>
      </c>
      <c r="AN15" s="19" t="s">
        <v>135</v>
      </c>
      <c r="AO15" s="19" t="s">
        <v>135</v>
      </c>
      <c r="AP15" s="19" t="s">
        <v>135</v>
      </c>
      <c r="AQ15" s="19" t="s">
        <v>135</v>
      </c>
      <c r="AR15" s="142"/>
      <c r="AS15" s="19" t="s">
        <v>135</v>
      </c>
      <c r="AT15" s="19" t="s">
        <v>135</v>
      </c>
      <c r="AU15" s="19" t="s">
        <v>135</v>
      </c>
      <c r="AV15" s="19" t="s">
        <v>135</v>
      </c>
      <c r="AW15" s="19" t="s">
        <v>135</v>
      </c>
      <c r="AX15" s="19" t="s">
        <v>135</v>
      </c>
      <c r="AY15" s="19" t="s">
        <v>135</v>
      </c>
      <c r="AZ15" s="19" t="s">
        <v>135</v>
      </c>
      <c r="BA15" s="19" t="s">
        <v>135</v>
      </c>
      <c r="BB15" s="19" t="s">
        <v>135</v>
      </c>
      <c r="BC15" s="19" t="s">
        <v>135</v>
      </c>
      <c r="BD15" s="19" t="s">
        <v>135</v>
      </c>
      <c r="BE15" s="19" t="s">
        <v>135</v>
      </c>
      <c r="BF15" s="142"/>
      <c r="BG15" s="19" t="s">
        <v>135</v>
      </c>
      <c r="BH15" s="19" t="s">
        <v>135</v>
      </c>
      <c r="BI15" s="19" t="s">
        <v>135</v>
      </c>
      <c r="BJ15" s="19" t="s">
        <v>135</v>
      </c>
      <c r="BK15" s="19" t="s">
        <v>135</v>
      </c>
      <c r="BL15" s="19" t="s">
        <v>135</v>
      </c>
      <c r="BM15" s="19" t="s">
        <v>135</v>
      </c>
      <c r="BN15" s="19" t="s">
        <v>135</v>
      </c>
      <c r="BO15" s="19" t="s">
        <v>135</v>
      </c>
      <c r="BP15" s="19" t="s">
        <v>135</v>
      </c>
      <c r="BQ15" s="19" t="s">
        <v>135</v>
      </c>
      <c r="BR15" s="19" t="s">
        <v>135</v>
      </c>
      <c r="BS15" s="19" t="s">
        <v>135</v>
      </c>
      <c r="BT15" s="142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1"/>
    </row>
    <row r="16" spans="1:89" x14ac:dyDescent="0.3">
      <c r="B16" s="27" t="s">
        <v>27</v>
      </c>
      <c r="C16" s="15">
        <f t="shared" ref="C16:X16" si="26">VLOOKUP(C15,$A$77:$B$90,2)</f>
        <v>798.97</v>
      </c>
      <c r="D16" s="15">
        <f>VLOOKUP(D15,$A$77:$B$90,2)</f>
        <v>798.97</v>
      </c>
      <c r="E16" s="15">
        <f t="shared" ref="E16" si="27">VLOOKUP(E15,$A$77:$B$90,2)</f>
        <v>1381.1</v>
      </c>
      <c r="F16" s="15">
        <f>VLOOKUP(F15,$A$77:$B$90,2)</f>
        <v>1572.86</v>
      </c>
      <c r="G16" s="15">
        <f>VLOOKUP(G15,$A$77:$B$90,2)</f>
        <v>1572.86</v>
      </c>
      <c r="H16" s="141"/>
      <c r="I16" s="15">
        <f>VLOOKUP(I15,$A$77:$B$90,2)</f>
        <v>798.97</v>
      </c>
      <c r="J16" s="15">
        <f>VLOOKUP(J15,$A$77:$B$90,2)</f>
        <v>956.21</v>
      </c>
      <c r="K16" s="15">
        <f t="shared" ref="K16:O16" si="28">VLOOKUP(K15,$A$77:$B$90,2)</f>
        <v>0</v>
      </c>
      <c r="L16" s="15">
        <f t="shared" si="28"/>
        <v>0</v>
      </c>
      <c r="M16" s="15">
        <f t="shared" si="28"/>
        <v>0</v>
      </c>
      <c r="N16" s="15">
        <f t="shared" si="28"/>
        <v>0</v>
      </c>
      <c r="O16" s="15">
        <f t="shared" si="28"/>
        <v>0</v>
      </c>
      <c r="P16" s="141"/>
      <c r="Q16" s="15">
        <f t="shared" si="26"/>
        <v>0</v>
      </c>
      <c r="R16" s="15">
        <f>VLOOKUP(R15,$A$77:$B$90,2)</f>
        <v>0</v>
      </c>
      <c r="S16" s="15">
        <f t="shared" ref="S16:U16" si="29">VLOOKUP(S15,$A$77:$B$90,2)</f>
        <v>0</v>
      </c>
      <c r="T16" s="15">
        <f t="shared" si="29"/>
        <v>0</v>
      </c>
      <c r="U16" s="15">
        <f t="shared" si="29"/>
        <v>0</v>
      </c>
      <c r="V16" s="15">
        <f>VLOOKUP(V15,$A$77:$B$90,2)</f>
        <v>0</v>
      </c>
      <c r="W16" s="141"/>
      <c r="X16" s="15">
        <f t="shared" si="26"/>
        <v>0</v>
      </c>
      <c r="Y16" s="15">
        <f>VLOOKUP(Y15,$A$77:$B$90,2)</f>
        <v>0</v>
      </c>
      <c r="Z16" s="15">
        <f>VLOOKUP(Z15,$A$77:$B$90,2)</f>
        <v>0</v>
      </c>
      <c r="AA16" s="15">
        <f>VLOOKUP(AA15,$A$77:$B$90,2)</f>
        <v>0</v>
      </c>
      <c r="AB16" s="141"/>
      <c r="AC16" s="15">
        <f>VLOOKUP(AC15,$A$77:$B$90,2)</f>
        <v>0</v>
      </c>
      <c r="AD16" s="15">
        <f>VLOOKUP(AD15,$A$77:$B$90,2)</f>
        <v>0</v>
      </c>
      <c r="AE16" s="15">
        <f t="shared" ref="AE16" si="30">VLOOKUP(AE15,$A$77:$B$90,2)</f>
        <v>0</v>
      </c>
      <c r="AF16" s="15">
        <f>VLOOKUP(AF15,$A$77:$B$90,2)</f>
        <v>0</v>
      </c>
      <c r="AG16" s="15">
        <f>VLOOKUP(AG15,$A$77:$B$90,2)</f>
        <v>0</v>
      </c>
      <c r="AH16" s="15">
        <f>VLOOKUP(AH15,$A$77:$B$90,2)</f>
        <v>0</v>
      </c>
      <c r="AI16" s="15">
        <f>VLOOKUP(AI15,$A$77:$B$90,2)</f>
        <v>0</v>
      </c>
      <c r="AJ16" s="15">
        <f t="shared" ref="AJ16:AQ16" si="31">VLOOKUP(AJ15,$A$77:$B$90,2)</f>
        <v>0</v>
      </c>
      <c r="AK16" s="15">
        <f t="shared" si="31"/>
        <v>0</v>
      </c>
      <c r="AL16" s="15">
        <f t="shared" si="31"/>
        <v>0</v>
      </c>
      <c r="AM16" s="15">
        <f t="shared" si="31"/>
        <v>0</v>
      </c>
      <c r="AN16" s="15">
        <f t="shared" si="31"/>
        <v>0</v>
      </c>
      <c r="AO16" s="15">
        <f t="shared" si="31"/>
        <v>0</v>
      </c>
      <c r="AP16" s="15">
        <f t="shared" si="31"/>
        <v>0</v>
      </c>
      <c r="AQ16" s="15">
        <f t="shared" si="31"/>
        <v>0</v>
      </c>
      <c r="AR16" s="141"/>
      <c r="AS16" s="15">
        <f>VLOOKUP(AS15,$A$77:$B$90,2)</f>
        <v>0</v>
      </c>
      <c r="AT16" s="15">
        <f>VLOOKUP(AT15,$A$77:$B$90,2)</f>
        <v>0</v>
      </c>
      <c r="AU16" s="15">
        <f t="shared" ref="AU16" si="32">VLOOKUP(AU15,$A$77:$B$90,2)</f>
        <v>0</v>
      </c>
      <c r="AV16" s="15">
        <f>VLOOKUP(AV15,$A$77:$B$90,2)</f>
        <v>0</v>
      </c>
      <c r="AW16" s="15">
        <f>VLOOKUP(AW15,$A$77:$B$90,2)</f>
        <v>0</v>
      </c>
      <c r="AX16" s="15">
        <f>VLOOKUP(AX15,$A$77:$B$90,2)</f>
        <v>0</v>
      </c>
      <c r="AY16" s="15">
        <f t="shared" ref="AY16:BA16" si="33">VLOOKUP(AY15,$A$77:$B$90,2)</f>
        <v>0</v>
      </c>
      <c r="AZ16" s="15">
        <f t="shared" si="33"/>
        <v>0</v>
      </c>
      <c r="BA16" s="15">
        <f t="shared" si="33"/>
        <v>0</v>
      </c>
      <c r="BB16" s="15">
        <f>VLOOKUP(BB15,$A$77:$B$90,2)</f>
        <v>0</v>
      </c>
      <c r="BC16" s="15">
        <f>VLOOKUP(BC15,$A$77:$B$90,2)</f>
        <v>0</v>
      </c>
      <c r="BD16" s="15">
        <f>VLOOKUP(BD15,$A$77:$B$90,2)</f>
        <v>0</v>
      </c>
      <c r="BE16" s="15">
        <f>VLOOKUP(BE15,$A$77:$B$90,2)</f>
        <v>0</v>
      </c>
      <c r="BF16" s="141"/>
      <c r="BG16" s="15">
        <f>VLOOKUP(BG15,$A$77:$B$90,2)</f>
        <v>0</v>
      </c>
      <c r="BH16" s="15">
        <f>VLOOKUP(BH15,$A$77:$B$90,2)</f>
        <v>0</v>
      </c>
      <c r="BI16" s="15">
        <f t="shared" ref="BI16" si="34">VLOOKUP(BI15,$A$77:$B$90,2)</f>
        <v>0</v>
      </c>
      <c r="BJ16" s="15">
        <f>VLOOKUP(BJ15,$A$77:$B$90,2)</f>
        <v>0</v>
      </c>
      <c r="BK16" s="15">
        <f>VLOOKUP(BK15,$A$77:$B$90,2)</f>
        <v>0</v>
      </c>
      <c r="BL16" s="15">
        <f>VLOOKUP(BL15,$A$77:$B$90,2)</f>
        <v>0</v>
      </c>
      <c r="BM16" s="15">
        <f t="shared" ref="BM16:BO16" si="35">VLOOKUP(BM15,$A$77:$B$90,2)</f>
        <v>0</v>
      </c>
      <c r="BN16" s="15">
        <f t="shared" si="35"/>
        <v>0</v>
      </c>
      <c r="BO16" s="15">
        <f t="shared" si="35"/>
        <v>0</v>
      </c>
      <c r="BP16" s="15">
        <f>VLOOKUP(BP15,$A$77:$B$90,2)</f>
        <v>0</v>
      </c>
      <c r="BQ16" s="15">
        <f>VLOOKUP(BQ15,$A$77:$B$90,2)</f>
        <v>0</v>
      </c>
      <c r="BR16" s="15">
        <f>VLOOKUP(BR15,$A$77:$B$90,2)</f>
        <v>0</v>
      </c>
      <c r="BS16" s="15">
        <f>VLOOKUP(BS15,$A$77:$B$90,2)</f>
        <v>0</v>
      </c>
      <c r="BT16" s="141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"/>
    </row>
    <row r="17" spans="1:89" x14ac:dyDescent="0.3">
      <c r="B17" s="6"/>
      <c r="C17" s="28">
        <v>64.64</v>
      </c>
      <c r="D17" s="28">
        <v>64.64</v>
      </c>
      <c r="E17" s="28">
        <v>32.549999999999997</v>
      </c>
      <c r="F17" s="28">
        <v>64.680000000000007</v>
      </c>
      <c r="G17" s="28">
        <v>64.680000000000007</v>
      </c>
      <c r="H17" s="141"/>
      <c r="I17" s="28">
        <v>64.64</v>
      </c>
      <c r="J17" s="28">
        <v>78.599999999999994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141"/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141"/>
      <c r="X17" s="28">
        <v>0</v>
      </c>
      <c r="Y17" s="28">
        <v>0</v>
      </c>
      <c r="Z17" s="28">
        <v>0</v>
      </c>
      <c r="AA17" s="28">
        <v>0</v>
      </c>
      <c r="AB17" s="141"/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141"/>
      <c r="AS17" s="28">
        <v>0</v>
      </c>
      <c r="AT17" s="28">
        <v>0</v>
      </c>
      <c r="AU17" s="28">
        <v>0</v>
      </c>
      <c r="AV17" s="28"/>
      <c r="AW17" s="28"/>
      <c r="AX17" s="28"/>
      <c r="AY17" s="28"/>
      <c r="AZ17" s="28"/>
      <c r="BA17" s="28"/>
      <c r="BB17" s="28">
        <v>0</v>
      </c>
      <c r="BC17" s="28"/>
      <c r="BD17" s="28">
        <v>0</v>
      </c>
      <c r="BE17" s="28">
        <v>0</v>
      </c>
      <c r="BF17" s="141"/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8">
        <v>0</v>
      </c>
      <c r="BQ17" s="28">
        <v>0</v>
      </c>
      <c r="BR17" s="28">
        <v>0</v>
      </c>
      <c r="BS17" s="28">
        <v>0</v>
      </c>
      <c r="BT17" s="141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"/>
    </row>
    <row r="18" spans="1:89" x14ac:dyDescent="0.3">
      <c r="B18" s="6"/>
      <c r="C18" s="9"/>
      <c r="D18" s="9"/>
      <c r="E18" s="9"/>
      <c r="F18" s="10"/>
      <c r="G18" s="10"/>
      <c r="H18" s="141"/>
      <c r="I18" s="10"/>
      <c r="J18" s="9"/>
      <c r="K18" s="10"/>
      <c r="L18" s="10"/>
      <c r="M18" s="10"/>
      <c r="N18" s="10"/>
      <c r="O18" s="10"/>
      <c r="P18" s="141"/>
      <c r="Q18" s="10"/>
      <c r="R18" s="9"/>
      <c r="S18" s="10"/>
      <c r="T18" s="10"/>
      <c r="U18" s="9"/>
      <c r="V18" s="10"/>
      <c r="W18" s="141"/>
      <c r="X18" s="10"/>
      <c r="Y18" s="9"/>
      <c r="Z18" s="10"/>
      <c r="AA18" s="9"/>
      <c r="AB18" s="141"/>
      <c r="AC18" s="10"/>
      <c r="AD18" s="9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41"/>
      <c r="AS18" s="10"/>
      <c r="AT18" s="9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41"/>
      <c r="BG18" s="10"/>
      <c r="BH18" s="9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41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47"/>
      <c r="CH18" s="10"/>
      <c r="CI18" s="10"/>
      <c r="CJ18" s="10"/>
      <c r="CK18" s="1"/>
    </row>
    <row r="19" spans="1:89" x14ac:dyDescent="0.3">
      <c r="B19" s="27" t="s">
        <v>28</v>
      </c>
      <c r="C19" s="10"/>
      <c r="D19" s="10"/>
      <c r="E19" s="10"/>
      <c r="F19" s="10"/>
      <c r="G19" s="10"/>
      <c r="H19" s="141"/>
      <c r="I19" s="10"/>
      <c r="J19" s="10"/>
      <c r="K19" s="10"/>
      <c r="L19" s="10"/>
      <c r="M19" s="10"/>
      <c r="N19" s="10"/>
      <c r="O19" s="10"/>
      <c r="P19" s="141"/>
      <c r="Q19" s="10"/>
      <c r="R19" s="10"/>
      <c r="S19" s="10"/>
      <c r="T19" s="10"/>
      <c r="U19" s="10"/>
      <c r="V19" s="10"/>
      <c r="W19" s="141"/>
      <c r="X19" s="10"/>
      <c r="Y19" s="10"/>
      <c r="Z19" s="10"/>
      <c r="AA19" s="10"/>
      <c r="AB19" s="141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41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41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41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"/>
    </row>
    <row r="20" spans="1:89" x14ac:dyDescent="0.3">
      <c r="A20" s="25" t="s">
        <v>46</v>
      </c>
      <c r="B20" s="26">
        <v>5000</v>
      </c>
      <c r="C20" s="20">
        <v>6</v>
      </c>
      <c r="D20" s="20">
        <v>6</v>
      </c>
      <c r="E20" s="20">
        <v>0</v>
      </c>
      <c r="F20" s="20">
        <v>0</v>
      </c>
      <c r="G20" s="20">
        <v>0</v>
      </c>
      <c r="H20" s="141"/>
      <c r="I20" s="20">
        <v>6</v>
      </c>
      <c r="J20" s="20">
        <v>6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141"/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141"/>
      <c r="X20" s="20">
        <v>0</v>
      </c>
      <c r="Y20" s="20">
        <v>0</v>
      </c>
      <c r="Z20" s="20">
        <v>0</v>
      </c>
      <c r="AA20" s="20">
        <v>0</v>
      </c>
      <c r="AB20" s="141"/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141"/>
      <c r="AS20" s="20">
        <v>0</v>
      </c>
      <c r="AT20" s="20">
        <v>0</v>
      </c>
      <c r="AU20" s="20">
        <v>0</v>
      </c>
      <c r="AV20" s="20">
        <v>0</v>
      </c>
      <c r="AW20" s="20"/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141"/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141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"/>
    </row>
    <row r="21" spans="1:89" x14ac:dyDescent="0.3">
      <c r="A21" s="25" t="s">
        <v>47</v>
      </c>
      <c r="B21" s="26">
        <v>5110</v>
      </c>
      <c r="C21" s="11">
        <f t="shared" ref="C21:Y21" si="36">C14*C20</f>
        <v>0</v>
      </c>
      <c r="D21" s="11">
        <f>D14*D20</f>
        <v>0</v>
      </c>
      <c r="E21" s="11">
        <f t="shared" ref="E21:F21" si="37">E14*E20</f>
        <v>0</v>
      </c>
      <c r="F21" s="11">
        <f t="shared" si="37"/>
        <v>0</v>
      </c>
      <c r="G21" s="11">
        <f>G14*G20</f>
        <v>0</v>
      </c>
      <c r="H21" s="62"/>
      <c r="I21" s="11">
        <f>I14*I20</f>
        <v>0</v>
      </c>
      <c r="J21" s="11">
        <f t="shared" ref="J21:O21" si="38">J14*J20</f>
        <v>0</v>
      </c>
      <c r="K21" s="11">
        <f t="shared" si="38"/>
        <v>0</v>
      </c>
      <c r="L21" s="11">
        <f t="shared" si="38"/>
        <v>0</v>
      </c>
      <c r="M21" s="11">
        <f t="shared" si="38"/>
        <v>0</v>
      </c>
      <c r="N21" s="11">
        <f t="shared" si="38"/>
        <v>0</v>
      </c>
      <c r="O21" s="11">
        <f t="shared" si="38"/>
        <v>0</v>
      </c>
      <c r="P21" s="62"/>
      <c r="Q21" s="11">
        <f t="shared" si="36"/>
        <v>0</v>
      </c>
      <c r="R21" s="11">
        <f>R14*R20</f>
        <v>0</v>
      </c>
      <c r="S21" s="11">
        <f t="shared" ref="S21:U21" si="39">S14*S20</f>
        <v>0</v>
      </c>
      <c r="T21" s="11">
        <f t="shared" si="39"/>
        <v>0</v>
      </c>
      <c r="U21" s="11">
        <f t="shared" si="39"/>
        <v>0</v>
      </c>
      <c r="V21" s="11">
        <f>V14*V20</f>
        <v>0</v>
      </c>
      <c r="W21" s="62"/>
      <c r="X21" s="11">
        <f t="shared" si="36"/>
        <v>0</v>
      </c>
      <c r="Y21" s="11">
        <f t="shared" si="36"/>
        <v>0</v>
      </c>
      <c r="Z21" s="11">
        <f>Z14*Z20</f>
        <v>0</v>
      </c>
      <c r="AA21" s="11">
        <f>AA14*AA20</f>
        <v>0</v>
      </c>
      <c r="AB21" s="62"/>
      <c r="AC21" s="11">
        <f>AC14*AC20</f>
        <v>0</v>
      </c>
      <c r="AD21" s="11">
        <f t="shared" ref="AD21:AE21" si="40">AD14*AD20</f>
        <v>0</v>
      </c>
      <c r="AE21" s="11">
        <f t="shared" si="40"/>
        <v>0</v>
      </c>
      <c r="AF21" s="11">
        <f>AF14*AF20</f>
        <v>0</v>
      </c>
      <c r="AG21" s="11">
        <f>AG14*AG20</f>
        <v>0</v>
      </c>
      <c r="AH21" s="11">
        <f>AH14*AH20</f>
        <v>0</v>
      </c>
      <c r="AI21" s="11">
        <f>AI14*AI20</f>
        <v>0</v>
      </c>
      <c r="AJ21" s="11">
        <f t="shared" ref="AJ21:AL21" si="41">AJ14*AJ20</f>
        <v>0</v>
      </c>
      <c r="AK21" s="11">
        <f t="shared" si="41"/>
        <v>0</v>
      </c>
      <c r="AL21" s="11">
        <f t="shared" si="41"/>
        <v>0</v>
      </c>
      <c r="AM21" s="11">
        <f>AM14*AM20</f>
        <v>0</v>
      </c>
      <c r="AN21" s="11">
        <f>AN14*AN20</f>
        <v>0</v>
      </c>
      <c r="AO21" s="11">
        <f>AO14*AO20</f>
        <v>0</v>
      </c>
      <c r="AP21" s="11">
        <f t="shared" ref="AP21" si="42">AP14*AP20</f>
        <v>0</v>
      </c>
      <c r="AQ21" s="11">
        <f>AQ14*AQ20</f>
        <v>0</v>
      </c>
      <c r="AR21" s="62"/>
      <c r="AS21" s="11">
        <f>AS14*AS20</f>
        <v>0</v>
      </c>
      <c r="AT21" s="11">
        <f t="shared" ref="AT21:AU21" si="43">AT14*AT20</f>
        <v>0</v>
      </c>
      <c r="AU21" s="11">
        <f t="shared" si="43"/>
        <v>0</v>
      </c>
      <c r="AV21" s="11">
        <f>AV14*AV20</f>
        <v>0</v>
      </c>
      <c r="AW21" s="11">
        <f>AW14*AW20</f>
        <v>0</v>
      </c>
      <c r="AX21" s="11">
        <f>AX14*AX20</f>
        <v>0</v>
      </c>
      <c r="AY21" s="11">
        <f t="shared" ref="AY21:BA21" si="44">AY14*AY20</f>
        <v>0</v>
      </c>
      <c r="AZ21" s="11">
        <f t="shared" si="44"/>
        <v>0</v>
      </c>
      <c r="BA21" s="11">
        <f t="shared" si="44"/>
        <v>0</v>
      </c>
      <c r="BB21" s="11">
        <f>BB14*BB20</f>
        <v>0</v>
      </c>
      <c r="BC21" s="11">
        <f>BC14*BC20</f>
        <v>0</v>
      </c>
      <c r="BD21" s="11">
        <f t="shared" ref="BD21" si="45">BD14*BD20</f>
        <v>0</v>
      </c>
      <c r="BE21" s="11">
        <f>BE14*BE20</f>
        <v>0</v>
      </c>
      <c r="BF21" s="62"/>
      <c r="BG21" s="11">
        <f>BG14*BG20</f>
        <v>0</v>
      </c>
      <c r="BH21" s="11">
        <f t="shared" ref="BH21:BI21" si="46">BH14*BH20</f>
        <v>0</v>
      </c>
      <c r="BI21" s="11">
        <f t="shared" si="46"/>
        <v>0</v>
      </c>
      <c r="BJ21" s="11">
        <f>BJ14*BJ20</f>
        <v>0</v>
      </c>
      <c r="BK21" s="11">
        <f>BK14*BK20</f>
        <v>0</v>
      </c>
      <c r="BL21" s="11">
        <f>BL14*BL20</f>
        <v>0</v>
      </c>
      <c r="BM21" s="11">
        <f t="shared" ref="BM21:BO21" si="47">BM14*BM20</f>
        <v>0</v>
      </c>
      <c r="BN21" s="11">
        <f t="shared" si="47"/>
        <v>0</v>
      </c>
      <c r="BO21" s="11">
        <f t="shared" si="47"/>
        <v>0</v>
      </c>
      <c r="BP21" s="11">
        <f>BP14*BP20</f>
        <v>0</v>
      </c>
      <c r="BQ21" s="11">
        <f>BQ14*BQ20</f>
        <v>0</v>
      </c>
      <c r="BR21" s="11">
        <f t="shared" ref="BR21" si="48">BR14*BR20</f>
        <v>0</v>
      </c>
      <c r="BS21" s="11">
        <f>BS14*BS20</f>
        <v>0</v>
      </c>
      <c r="BT21" s="62"/>
      <c r="BU21" s="13">
        <f>SUM(C21:G21)</f>
        <v>0</v>
      </c>
      <c r="BV21" s="12"/>
      <c r="BW21" s="13">
        <f>SUM(I21:O21)</f>
        <v>0</v>
      </c>
      <c r="BX21" s="12"/>
      <c r="BY21" s="13">
        <f t="shared" ref="BY21:BY28" si="49">SUM(Q21:V21)</f>
        <v>0</v>
      </c>
      <c r="BZ21" s="12"/>
      <c r="CA21" s="13">
        <f t="shared" ref="CA21:CA28" si="50">SUM(X21:AA21)</f>
        <v>0</v>
      </c>
      <c r="CB21" s="12"/>
      <c r="CC21" s="13">
        <f t="shared" ref="CC21:CC28" si="51">SUM(AC21:AQ21)</f>
        <v>0</v>
      </c>
      <c r="CD21" s="12"/>
      <c r="CE21" s="13">
        <f>SUM(AS21:BE21)</f>
        <v>0</v>
      </c>
      <c r="CF21" s="12"/>
      <c r="CG21" s="13">
        <f>SUM(BG21:BS21)</f>
        <v>0</v>
      </c>
      <c r="CH21" s="12"/>
      <c r="CI21" s="13">
        <f>SUM(BQ21:BS21)</f>
        <v>0</v>
      </c>
      <c r="CJ21" s="12"/>
      <c r="CK21" s="148">
        <f>SUM(BU21:CI21)</f>
        <v>0</v>
      </c>
    </row>
    <row r="22" spans="1:89" x14ac:dyDescent="0.3">
      <c r="A22" s="25" t="s">
        <v>48</v>
      </c>
      <c r="B22" s="26">
        <v>5210</v>
      </c>
      <c r="C22" s="11">
        <f t="shared" ref="C22:Y22" si="52">C21*0.0765</f>
        <v>0</v>
      </c>
      <c r="D22" s="11">
        <f>D21*0.0765</f>
        <v>0</v>
      </c>
      <c r="E22" s="11">
        <f t="shared" ref="E22:F22" si="53">E21*0.0765</f>
        <v>0</v>
      </c>
      <c r="F22" s="11">
        <f t="shared" si="53"/>
        <v>0</v>
      </c>
      <c r="G22" s="11">
        <f>G21*0.0765</f>
        <v>0</v>
      </c>
      <c r="H22" s="62"/>
      <c r="I22" s="11">
        <f>I21*0.0765</f>
        <v>0</v>
      </c>
      <c r="J22" s="11">
        <f t="shared" ref="J22:O22" si="54">J21*0.0765</f>
        <v>0</v>
      </c>
      <c r="K22" s="11">
        <f t="shared" si="54"/>
        <v>0</v>
      </c>
      <c r="L22" s="11">
        <f t="shared" si="54"/>
        <v>0</v>
      </c>
      <c r="M22" s="11">
        <f t="shared" si="54"/>
        <v>0</v>
      </c>
      <c r="N22" s="11">
        <f t="shared" si="54"/>
        <v>0</v>
      </c>
      <c r="O22" s="11">
        <f t="shared" si="54"/>
        <v>0</v>
      </c>
      <c r="P22" s="62"/>
      <c r="Q22" s="11">
        <f t="shared" si="52"/>
        <v>0</v>
      </c>
      <c r="R22" s="11">
        <f>R21*0.0765</f>
        <v>0</v>
      </c>
      <c r="S22" s="11">
        <f t="shared" ref="S22:U22" si="55">S21*0.0765</f>
        <v>0</v>
      </c>
      <c r="T22" s="11">
        <f t="shared" si="55"/>
        <v>0</v>
      </c>
      <c r="U22" s="11">
        <f t="shared" si="55"/>
        <v>0</v>
      </c>
      <c r="V22" s="11">
        <f>V21*0.0765</f>
        <v>0</v>
      </c>
      <c r="W22" s="62"/>
      <c r="X22" s="11">
        <f t="shared" si="52"/>
        <v>0</v>
      </c>
      <c r="Y22" s="11">
        <f t="shared" si="52"/>
        <v>0</v>
      </c>
      <c r="Z22" s="11">
        <f>Z21*0.0765</f>
        <v>0</v>
      </c>
      <c r="AA22" s="11">
        <f>AA21*0.0765</f>
        <v>0</v>
      </c>
      <c r="AB22" s="62"/>
      <c r="AC22" s="11">
        <f>AC21*0.0765</f>
        <v>0</v>
      </c>
      <c r="AD22" s="11">
        <f t="shared" ref="AD22:AE22" si="56">AD21*0.0765</f>
        <v>0</v>
      </c>
      <c r="AE22" s="11">
        <f t="shared" si="56"/>
        <v>0</v>
      </c>
      <c r="AF22" s="11">
        <f>AF21*0.0765</f>
        <v>0</v>
      </c>
      <c r="AG22" s="11">
        <f>AG21*0.0765</f>
        <v>0</v>
      </c>
      <c r="AH22" s="11">
        <f>AH21*0.0765</f>
        <v>0</v>
      </c>
      <c r="AI22" s="11">
        <f>AI21*0.0765</f>
        <v>0</v>
      </c>
      <c r="AJ22" s="11">
        <f t="shared" ref="AJ22:AL22" si="57">AJ21*0.0765</f>
        <v>0</v>
      </c>
      <c r="AK22" s="11">
        <f t="shared" si="57"/>
        <v>0</v>
      </c>
      <c r="AL22" s="11">
        <f t="shared" si="57"/>
        <v>0</v>
      </c>
      <c r="AM22" s="11">
        <f>AM21*0.0765</f>
        <v>0</v>
      </c>
      <c r="AN22" s="11">
        <f>AN21*0.0765</f>
        <v>0</v>
      </c>
      <c r="AO22" s="11">
        <f>AO21*0.0765</f>
        <v>0</v>
      </c>
      <c r="AP22" s="11">
        <f t="shared" ref="AP22" si="58">AP21*0.0765</f>
        <v>0</v>
      </c>
      <c r="AQ22" s="11">
        <f>AQ21*0.0765</f>
        <v>0</v>
      </c>
      <c r="AR22" s="62"/>
      <c r="AS22" s="11">
        <f>AS21*0.0765</f>
        <v>0</v>
      </c>
      <c r="AT22" s="11">
        <f t="shared" ref="AT22:AU22" si="59">AT21*0.0765</f>
        <v>0</v>
      </c>
      <c r="AU22" s="11">
        <f t="shared" si="59"/>
        <v>0</v>
      </c>
      <c r="AV22" s="11">
        <f>AV21*0.0765</f>
        <v>0</v>
      </c>
      <c r="AW22" s="11">
        <f>AW21*0.0765</f>
        <v>0</v>
      </c>
      <c r="AX22" s="11">
        <f>AX21*0.0765</f>
        <v>0</v>
      </c>
      <c r="AY22" s="11">
        <f t="shared" ref="AY22:BA22" si="60">AY21*0.0765</f>
        <v>0</v>
      </c>
      <c r="AZ22" s="11">
        <f t="shared" si="60"/>
        <v>0</v>
      </c>
      <c r="BA22" s="11">
        <f t="shared" si="60"/>
        <v>0</v>
      </c>
      <c r="BB22" s="11">
        <f>BB21*0.0765</f>
        <v>0</v>
      </c>
      <c r="BC22" s="11">
        <f>BC21*0.0765</f>
        <v>0</v>
      </c>
      <c r="BD22" s="11">
        <f t="shared" ref="BD22" si="61">BD21*0.0765</f>
        <v>0</v>
      </c>
      <c r="BE22" s="11">
        <f>BE21*0.0765</f>
        <v>0</v>
      </c>
      <c r="BF22" s="62"/>
      <c r="BG22" s="11">
        <f>BG21*0.0765</f>
        <v>0</v>
      </c>
      <c r="BH22" s="11">
        <f t="shared" ref="BH22:BI22" si="62">BH21*0.0765</f>
        <v>0</v>
      </c>
      <c r="BI22" s="11">
        <f t="shared" si="62"/>
        <v>0</v>
      </c>
      <c r="BJ22" s="11">
        <f>BJ21*0.0765</f>
        <v>0</v>
      </c>
      <c r="BK22" s="11">
        <f>BK21*0.0765</f>
        <v>0</v>
      </c>
      <c r="BL22" s="11">
        <f>BL21*0.0765</f>
        <v>0</v>
      </c>
      <c r="BM22" s="11">
        <f t="shared" ref="BM22:BO22" si="63">BM21*0.0765</f>
        <v>0</v>
      </c>
      <c r="BN22" s="11">
        <f t="shared" si="63"/>
        <v>0</v>
      </c>
      <c r="BO22" s="11">
        <f t="shared" si="63"/>
        <v>0</v>
      </c>
      <c r="BP22" s="11">
        <f>BP21*0.0765</f>
        <v>0</v>
      </c>
      <c r="BQ22" s="11">
        <f>BQ21*0.0765</f>
        <v>0</v>
      </c>
      <c r="BR22" s="11">
        <f t="shared" ref="BR22" si="64">BR21*0.0765</f>
        <v>0</v>
      </c>
      <c r="BS22" s="11">
        <f>BS21*0.0765</f>
        <v>0</v>
      </c>
      <c r="BT22" s="62"/>
      <c r="BU22" s="13">
        <f t="shared" ref="BU22:BU28" si="65">SUM(C22:G22)</f>
        <v>0</v>
      </c>
      <c r="BV22" s="12"/>
      <c r="BW22" s="13">
        <f t="shared" ref="BW22:BW28" si="66">SUM(I22:O22)</f>
        <v>0</v>
      </c>
      <c r="BX22" s="12"/>
      <c r="BY22" s="13">
        <f t="shared" si="49"/>
        <v>0</v>
      </c>
      <c r="BZ22" s="12"/>
      <c r="CA22" s="13">
        <f t="shared" si="50"/>
        <v>0</v>
      </c>
      <c r="CB22" s="12"/>
      <c r="CC22" s="13">
        <f t="shared" si="51"/>
        <v>0</v>
      </c>
      <c r="CD22" s="12"/>
      <c r="CE22" s="13">
        <f t="shared" ref="CE22:CE28" si="67">SUM(AS22:BE22)</f>
        <v>0</v>
      </c>
      <c r="CF22" s="12"/>
      <c r="CG22" s="13">
        <f t="shared" ref="CG22:CG28" si="68">SUM(BG22:BS22)</f>
        <v>0</v>
      </c>
      <c r="CH22" s="12"/>
      <c r="CI22" s="13">
        <f t="shared" ref="CI22:CI28" si="69">SUM(BQ22:BS22)</f>
        <v>0</v>
      </c>
      <c r="CJ22" s="12"/>
      <c r="CK22" s="148">
        <f t="shared" ref="CK22:CK28" si="70">SUM(BU22:CI22)</f>
        <v>0</v>
      </c>
    </row>
    <row r="23" spans="1:89" x14ac:dyDescent="0.3">
      <c r="A23" s="25" t="s">
        <v>49</v>
      </c>
      <c r="B23" s="26">
        <v>5310</v>
      </c>
      <c r="C23" s="11">
        <f t="shared" ref="C23:Y23" si="71">C21*0.02</f>
        <v>0</v>
      </c>
      <c r="D23" s="11">
        <f>D21*0.02</f>
        <v>0</v>
      </c>
      <c r="E23" s="11">
        <f t="shared" ref="E23:F23" si="72">E21*0.02</f>
        <v>0</v>
      </c>
      <c r="F23" s="11">
        <f t="shared" si="72"/>
        <v>0</v>
      </c>
      <c r="G23" s="11">
        <f>G21*0.02</f>
        <v>0</v>
      </c>
      <c r="H23" s="62"/>
      <c r="I23" s="11">
        <f>I21*0.02</f>
        <v>0</v>
      </c>
      <c r="J23" s="11">
        <f t="shared" ref="J23:O23" si="73">J21*0.02</f>
        <v>0</v>
      </c>
      <c r="K23" s="11">
        <f t="shared" si="73"/>
        <v>0</v>
      </c>
      <c r="L23" s="11">
        <f t="shared" si="73"/>
        <v>0</v>
      </c>
      <c r="M23" s="11">
        <f t="shared" si="73"/>
        <v>0</v>
      </c>
      <c r="N23" s="11">
        <f t="shared" si="73"/>
        <v>0</v>
      </c>
      <c r="O23" s="11">
        <f t="shared" si="73"/>
        <v>0</v>
      </c>
      <c r="P23" s="62"/>
      <c r="Q23" s="11">
        <f t="shared" si="71"/>
        <v>0</v>
      </c>
      <c r="R23" s="11">
        <f>R21*0.02</f>
        <v>0</v>
      </c>
      <c r="S23" s="11">
        <f t="shared" ref="S23:U23" si="74">S21*0.02</f>
        <v>0</v>
      </c>
      <c r="T23" s="11">
        <f t="shared" si="74"/>
        <v>0</v>
      </c>
      <c r="U23" s="11">
        <f t="shared" si="74"/>
        <v>0</v>
      </c>
      <c r="V23" s="11">
        <f>V21*0.02</f>
        <v>0</v>
      </c>
      <c r="W23" s="62"/>
      <c r="X23" s="11">
        <f t="shared" si="71"/>
        <v>0</v>
      </c>
      <c r="Y23" s="11">
        <f t="shared" si="71"/>
        <v>0</v>
      </c>
      <c r="Z23" s="11">
        <f>Z21*0.02</f>
        <v>0</v>
      </c>
      <c r="AA23" s="11">
        <f>AA21*0.02</f>
        <v>0</v>
      </c>
      <c r="AB23" s="62"/>
      <c r="AC23" s="11">
        <f>AC21*0.02</f>
        <v>0</v>
      </c>
      <c r="AD23" s="11">
        <f t="shared" ref="AD23:AE23" si="75">AD21*0.02</f>
        <v>0</v>
      </c>
      <c r="AE23" s="11">
        <f t="shared" si="75"/>
        <v>0</v>
      </c>
      <c r="AF23" s="11">
        <f>AF21*0.02</f>
        <v>0</v>
      </c>
      <c r="AG23" s="11">
        <f>AG21*0.02</f>
        <v>0</v>
      </c>
      <c r="AH23" s="11">
        <f>AH21*0.02</f>
        <v>0</v>
      </c>
      <c r="AI23" s="11">
        <f>AI21*0.02</f>
        <v>0</v>
      </c>
      <c r="AJ23" s="11">
        <f t="shared" ref="AJ23:AL23" si="76">AJ21*0.02</f>
        <v>0</v>
      </c>
      <c r="AK23" s="11">
        <f t="shared" si="76"/>
        <v>0</v>
      </c>
      <c r="AL23" s="11">
        <f t="shared" si="76"/>
        <v>0</v>
      </c>
      <c r="AM23" s="11">
        <f>AM21*0.02</f>
        <v>0</v>
      </c>
      <c r="AN23" s="11">
        <f>AN21*0.02</f>
        <v>0</v>
      </c>
      <c r="AO23" s="11">
        <f>AO21*0.02</f>
        <v>0</v>
      </c>
      <c r="AP23" s="11">
        <f t="shared" ref="AP23" si="77">AP21*0.02</f>
        <v>0</v>
      </c>
      <c r="AQ23" s="11">
        <f>AQ21*0.02</f>
        <v>0</v>
      </c>
      <c r="AR23" s="62"/>
      <c r="AS23" s="11">
        <f>AS21*0.02</f>
        <v>0</v>
      </c>
      <c r="AT23" s="11">
        <f t="shared" ref="AT23:AU23" si="78">AT21*0.02</f>
        <v>0</v>
      </c>
      <c r="AU23" s="11">
        <f t="shared" si="78"/>
        <v>0</v>
      </c>
      <c r="AV23" s="11">
        <f>AV21*0.02</f>
        <v>0</v>
      </c>
      <c r="AW23" s="11">
        <f>AW21*0.02</f>
        <v>0</v>
      </c>
      <c r="AX23" s="11">
        <f>AX21*0.02</f>
        <v>0</v>
      </c>
      <c r="AY23" s="11">
        <f t="shared" ref="AY23:BA23" si="79">AY21*0.02</f>
        <v>0</v>
      </c>
      <c r="AZ23" s="11">
        <f t="shared" si="79"/>
        <v>0</v>
      </c>
      <c r="BA23" s="11">
        <f t="shared" si="79"/>
        <v>0</v>
      </c>
      <c r="BB23" s="11">
        <f>BB21*0.02</f>
        <v>0</v>
      </c>
      <c r="BC23" s="11">
        <f>BC21*0.02</f>
        <v>0</v>
      </c>
      <c r="BD23" s="11">
        <f t="shared" ref="BD23" si="80">BD21*0.02</f>
        <v>0</v>
      </c>
      <c r="BE23" s="11">
        <f>BE21*0.02</f>
        <v>0</v>
      </c>
      <c r="BF23" s="62"/>
      <c r="BG23" s="11">
        <f>BG21*0.02</f>
        <v>0</v>
      </c>
      <c r="BH23" s="11">
        <f t="shared" ref="BH23:BI23" si="81">BH21*0.02</f>
        <v>0</v>
      </c>
      <c r="BI23" s="11">
        <f t="shared" si="81"/>
        <v>0</v>
      </c>
      <c r="BJ23" s="11">
        <f>BJ21*0.02</f>
        <v>0</v>
      </c>
      <c r="BK23" s="11">
        <f>BK21*0.02</f>
        <v>0</v>
      </c>
      <c r="BL23" s="11">
        <f>BL21*0.02</f>
        <v>0</v>
      </c>
      <c r="BM23" s="11">
        <f t="shared" ref="BM23:BO23" si="82">BM21*0.02</f>
        <v>0</v>
      </c>
      <c r="BN23" s="11">
        <f t="shared" si="82"/>
        <v>0</v>
      </c>
      <c r="BO23" s="11">
        <f t="shared" si="82"/>
        <v>0</v>
      </c>
      <c r="BP23" s="11">
        <f>BP21*0.02</f>
        <v>0</v>
      </c>
      <c r="BQ23" s="11">
        <f>BQ21*0.02</f>
        <v>0</v>
      </c>
      <c r="BR23" s="11">
        <f t="shared" ref="BR23" si="83">BR21*0.02</f>
        <v>0</v>
      </c>
      <c r="BS23" s="11">
        <f>BS21*0.02</f>
        <v>0</v>
      </c>
      <c r="BT23" s="62"/>
      <c r="BU23" s="13">
        <f t="shared" si="65"/>
        <v>0</v>
      </c>
      <c r="BV23" s="12"/>
      <c r="BW23" s="13">
        <f t="shared" si="66"/>
        <v>0</v>
      </c>
      <c r="BX23" s="12"/>
      <c r="BY23" s="13">
        <f t="shared" si="49"/>
        <v>0</v>
      </c>
      <c r="BZ23" s="12"/>
      <c r="CA23" s="13">
        <f t="shared" si="50"/>
        <v>0</v>
      </c>
      <c r="CB23" s="12"/>
      <c r="CC23" s="13">
        <f t="shared" si="51"/>
        <v>0</v>
      </c>
      <c r="CD23" s="12"/>
      <c r="CE23" s="13">
        <f t="shared" si="67"/>
        <v>0</v>
      </c>
      <c r="CF23" s="12"/>
      <c r="CG23" s="13">
        <f t="shared" si="68"/>
        <v>0</v>
      </c>
      <c r="CH23" s="12"/>
      <c r="CI23" s="13">
        <f t="shared" si="69"/>
        <v>0</v>
      </c>
      <c r="CJ23" s="12"/>
      <c r="CK23" s="148">
        <f t="shared" si="70"/>
        <v>0</v>
      </c>
    </row>
    <row r="24" spans="1:89" x14ac:dyDescent="0.3">
      <c r="A24" s="25" t="s">
        <v>155</v>
      </c>
      <c r="B24" s="26">
        <v>5311</v>
      </c>
      <c r="C24" s="11">
        <f t="shared" ref="C24:Y24" si="84">C21*$B$5</f>
        <v>0</v>
      </c>
      <c r="D24" s="11">
        <f>D21*$B$5</f>
        <v>0</v>
      </c>
      <c r="E24" s="11">
        <f t="shared" ref="E24:F24" si="85">E21*$B$5</f>
        <v>0</v>
      </c>
      <c r="F24" s="11">
        <f t="shared" si="85"/>
        <v>0</v>
      </c>
      <c r="G24" s="11">
        <f>G21*$B$5</f>
        <v>0</v>
      </c>
      <c r="H24" s="62"/>
      <c r="I24" s="11">
        <f>I21*$B$5</f>
        <v>0</v>
      </c>
      <c r="J24" s="11">
        <f t="shared" ref="J24:O24" si="86">J21*$B$5</f>
        <v>0</v>
      </c>
      <c r="K24" s="11">
        <f t="shared" si="86"/>
        <v>0</v>
      </c>
      <c r="L24" s="11">
        <f t="shared" si="86"/>
        <v>0</v>
      </c>
      <c r="M24" s="11">
        <f t="shared" si="86"/>
        <v>0</v>
      </c>
      <c r="N24" s="11">
        <f t="shared" si="86"/>
        <v>0</v>
      </c>
      <c r="O24" s="11">
        <f t="shared" si="86"/>
        <v>0</v>
      </c>
      <c r="P24" s="62"/>
      <c r="Q24" s="11">
        <f t="shared" si="84"/>
        <v>0</v>
      </c>
      <c r="R24" s="11">
        <f>R21*$B$5</f>
        <v>0</v>
      </c>
      <c r="S24" s="11">
        <f t="shared" ref="S24:U24" si="87">S21*$B$5</f>
        <v>0</v>
      </c>
      <c r="T24" s="11">
        <f t="shared" si="87"/>
        <v>0</v>
      </c>
      <c r="U24" s="11">
        <f t="shared" si="87"/>
        <v>0</v>
      </c>
      <c r="V24" s="11">
        <f>V21*$B$5</f>
        <v>0</v>
      </c>
      <c r="W24" s="62"/>
      <c r="X24" s="11">
        <f t="shared" si="84"/>
        <v>0</v>
      </c>
      <c r="Y24" s="11">
        <f t="shared" si="84"/>
        <v>0</v>
      </c>
      <c r="Z24" s="11">
        <f>Z21*$B$5</f>
        <v>0</v>
      </c>
      <c r="AA24" s="11">
        <f>AA21*$B$5</f>
        <v>0</v>
      </c>
      <c r="AB24" s="62"/>
      <c r="AC24" s="11">
        <f>AC21*$B$5</f>
        <v>0</v>
      </c>
      <c r="AD24" s="11">
        <f t="shared" ref="AD24:AE24" si="88">AD21*$B$5</f>
        <v>0</v>
      </c>
      <c r="AE24" s="11">
        <f t="shared" si="88"/>
        <v>0</v>
      </c>
      <c r="AF24" s="11">
        <f>AF21*$B$5</f>
        <v>0</v>
      </c>
      <c r="AG24" s="11">
        <f>AG21*$B$5</f>
        <v>0</v>
      </c>
      <c r="AH24" s="11">
        <f>AH21*$B$5</f>
        <v>0</v>
      </c>
      <c r="AI24" s="11">
        <f>AI21*$B$5</f>
        <v>0</v>
      </c>
      <c r="AJ24" s="11">
        <f t="shared" ref="AJ24:AL24" si="89">AJ21*$B$5</f>
        <v>0</v>
      </c>
      <c r="AK24" s="11">
        <f t="shared" si="89"/>
        <v>0</v>
      </c>
      <c r="AL24" s="11">
        <f t="shared" si="89"/>
        <v>0</v>
      </c>
      <c r="AM24" s="11">
        <f>AM21*$B$5</f>
        <v>0</v>
      </c>
      <c r="AN24" s="11">
        <f>AN21*$B$5</f>
        <v>0</v>
      </c>
      <c r="AO24" s="11">
        <f>AO21*$B$5</f>
        <v>0</v>
      </c>
      <c r="AP24" s="11">
        <f t="shared" ref="AP24" si="90">AP21*$B$5</f>
        <v>0</v>
      </c>
      <c r="AQ24" s="11">
        <f>AQ21*$B$5</f>
        <v>0</v>
      </c>
      <c r="AR24" s="62"/>
      <c r="AS24" s="11">
        <f>AS21*$B$5</f>
        <v>0</v>
      </c>
      <c r="AT24" s="11">
        <f t="shared" ref="AT24:AU24" si="91">AT21*$B$5</f>
        <v>0</v>
      </c>
      <c r="AU24" s="11">
        <f t="shared" si="91"/>
        <v>0</v>
      </c>
      <c r="AV24" s="11">
        <f>AV21*$B$5</f>
        <v>0</v>
      </c>
      <c r="AW24" s="11">
        <f>AW21*$B$5</f>
        <v>0</v>
      </c>
      <c r="AX24" s="11">
        <f>AX21*$B$5</f>
        <v>0</v>
      </c>
      <c r="AY24" s="11">
        <f t="shared" ref="AY24:BA24" si="92">AY21*$B$5</f>
        <v>0</v>
      </c>
      <c r="AZ24" s="11">
        <f t="shared" si="92"/>
        <v>0</v>
      </c>
      <c r="BA24" s="11">
        <f t="shared" si="92"/>
        <v>0</v>
      </c>
      <c r="BB24" s="11">
        <f>BB21*$B$5</f>
        <v>0</v>
      </c>
      <c r="BC24" s="11">
        <f>BC21*$B$5</f>
        <v>0</v>
      </c>
      <c r="BD24" s="11">
        <f t="shared" ref="BD24" si="93">BD21*$B$5</f>
        <v>0</v>
      </c>
      <c r="BE24" s="11">
        <f>BE21*$B$5</f>
        <v>0</v>
      </c>
      <c r="BF24" s="62"/>
      <c r="BG24" s="11">
        <f>BG21*$B$5</f>
        <v>0</v>
      </c>
      <c r="BH24" s="11">
        <f t="shared" ref="BH24:BI24" si="94">BH21*$B$5</f>
        <v>0</v>
      </c>
      <c r="BI24" s="11">
        <f t="shared" si="94"/>
        <v>0</v>
      </c>
      <c r="BJ24" s="11">
        <f>BJ21*$B$5</f>
        <v>0</v>
      </c>
      <c r="BK24" s="11">
        <f>BK21*$B$5</f>
        <v>0</v>
      </c>
      <c r="BL24" s="11">
        <f>BL21*$B$5</f>
        <v>0</v>
      </c>
      <c r="BM24" s="11">
        <f t="shared" ref="BM24:BO24" si="95">BM21*$B$5</f>
        <v>0</v>
      </c>
      <c r="BN24" s="11">
        <f t="shared" si="95"/>
        <v>0</v>
      </c>
      <c r="BO24" s="11">
        <f t="shared" si="95"/>
        <v>0</v>
      </c>
      <c r="BP24" s="11">
        <f>BP21*$B$5</f>
        <v>0</v>
      </c>
      <c r="BQ24" s="11">
        <f>BQ21*$B$5</f>
        <v>0</v>
      </c>
      <c r="BR24" s="11">
        <f t="shared" ref="BR24" si="96">BR21*$B$5</f>
        <v>0</v>
      </c>
      <c r="BS24" s="11">
        <f>BS21*$B$5</f>
        <v>0</v>
      </c>
      <c r="BT24" s="62"/>
      <c r="BU24" s="13">
        <f t="shared" si="65"/>
        <v>0</v>
      </c>
      <c r="BV24" s="12"/>
      <c r="BW24" s="13">
        <f t="shared" si="66"/>
        <v>0</v>
      </c>
      <c r="BX24" s="12"/>
      <c r="BY24" s="13">
        <f t="shared" si="49"/>
        <v>0</v>
      </c>
      <c r="BZ24" s="12"/>
      <c r="CA24" s="13">
        <f t="shared" si="50"/>
        <v>0</v>
      </c>
      <c r="CB24" s="12"/>
      <c r="CC24" s="13">
        <f t="shared" si="51"/>
        <v>0</v>
      </c>
      <c r="CD24" s="12"/>
      <c r="CE24" s="13">
        <f t="shared" si="67"/>
        <v>0</v>
      </c>
      <c r="CF24" s="12"/>
      <c r="CG24" s="13">
        <f t="shared" si="68"/>
        <v>0</v>
      </c>
      <c r="CH24" s="12"/>
      <c r="CI24" s="13">
        <f t="shared" si="69"/>
        <v>0</v>
      </c>
      <c r="CJ24" s="12"/>
      <c r="CK24" s="148">
        <f t="shared" si="70"/>
        <v>0</v>
      </c>
    </row>
    <row r="25" spans="1:89" x14ac:dyDescent="0.3">
      <c r="A25" s="25" t="s">
        <v>50</v>
      </c>
      <c r="B25" s="26">
        <v>5410</v>
      </c>
      <c r="C25" s="11">
        <f t="shared" ref="C25:Y25" si="97">C21*$B$6</f>
        <v>0</v>
      </c>
      <c r="D25" s="11">
        <f>D21*$B$6</f>
        <v>0</v>
      </c>
      <c r="E25" s="11">
        <f t="shared" ref="E25:F25" si="98">E21*$B$6</f>
        <v>0</v>
      </c>
      <c r="F25" s="11">
        <f t="shared" si="98"/>
        <v>0</v>
      </c>
      <c r="G25" s="11">
        <f>G21*$B$6</f>
        <v>0</v>
      </c>
      <c r="H25" s="62"/>
      <c r="I25" s="11">
        <f>I21*$B$6</f>
        <v>0</v>
      </c>
      <c r="J25" s="11">
        <f t="shared" ref="J25:O25" si="99">J21*$B$6</f>
        <v>0</v>
      </c>
      <c r="K25" s="11">
        <f t="shared" si="99"/>
        <v>0</v>
      </c>
      <c r="L25" s="11">
        <f t="shared" si="99"/>
        <v>0</v>
      </c>
      <c r="M25" s="11">
        <f t="shared" si="99"/>
        <v>0</v>
      </c>
      <c r="N25" s="11">
        <f t="shared" si="99"/>
        <v>0</v>
      </c>
      <c r="O25" s="11">
        <f t="shared" si="99"/>
        <v>0</v>
      </c>
      <c r="P25" s="62"/>
      <c r="Q25" s="11">
        <f t="shared" si="97"/>
        <v>0</v>
      </c>
      <c r="R25" s="11">
        <f>R21*$B$6</f>
        <v>0</v>
      </c>
      <c r="S25" s="11">
        <f t="shared" ref="S25:U25" si="100">S21*$B$6</f>
        <v>0</v>
      </c>
      <c r="T25" s="11">
        <f t="shared" si="100"/>
        <v>0</v>
      </c>
      <c r="U25" s="11">
        <f t="shared" si="100"/>
        <v>0</v>
      </c>
      <c r="V25" s="11">
        <f>V21*$B$6</f>
        <v>0</v>
      </c>
      <c r="W25" s="62"/>
      <c r="X25" s="11">
        <f t="shared" si="97"/>
        <v>0</v>
      </c>
      <c r="Y25" s="11">
        <f t="shared" si="97"/>
        <v>0</v>
      </c>
      <c r="Z25" s="11">
        <f>Z21*$B$6</f>
        <v>0</v>
      </c>
      <c r="AA25" s="11">
        <f>AA21*$B$6</f>
        <v>0</v>
      </c>
      <c r="AB25" s="62"/>
      <c r="AC25" s="11">
        <f>AC21*$B$6</f>
        <v>0</v>
      </c>
      <c r="AD25" s="11">
        <f t="shared" ref="AD25:AE25" si="101">AD21*$B$6</f>
        <v>0</v>
      </c>
      <c r="AE25" s="11">
        <f t="shared" si="101"/>
        <v>0</v>
      </c>
      <c r="AF25" s="11">
        <f>AF21*$B$6</f>
        <v>0</v>
      </c>
      <c r="AG25" s="11">
        <f>AG21*$B$6</f>
        <v>0</v>
      </c>
      <c r="AH25" s="11">
        <f>AH21*$B$6</f>
        <v>0</v>
      </c>
      <c r="AI25" s="11">
        <f>AI21*$B$6</f>
        <v>0</v>
      </c>
      <c r="AJ25" s="11">
        <f t="shared" ref="AJ25:AL25" si="102">AJ21*$B$6</f>
        <v>0</v>
      </c>
      <c r="AK25" s="11">
        <f t="shared" si="102"/>
        <v>0</v>
      </c>
      <c r="AL25" s="11">
        <f t="shared" si="102"/>
        <v>0</v>
      </c>
      <c r="AM25" s="11">
        <f>AM21*$B$6</f>
        <v>0</v>
      </c>
      <c r="AN25" s="11">
        <f>AN21*$B$6</f>
        <v>0</v>
      </c>
      <c r="AO25" s="11">
        <f>AO21*$B$6</f>
        <v>0</v>
      </c>
      <c r="AP25" s="11">
        <f t="shared" ref="AP25" si="103">AP21*$B$6</f>
        <v>0</v>
      </c>
      <c r="AQ25" s="11">
        <f>AQ21*$B$6</f>
        <v>0</v>
      </c>
      <c r="AR25" s="62"/>
      <c r="AS25" s="11">
        <f>AS21*$B$6</f>
        <v>0</v>
      </c>
      <c r="AT25" s="11">
        <f t="shared" ref="AT25:AU25" si="104">AT21*$B$6</f>
        <v>0</v>
      </c>
      <c r="AU25" s="11">
        <f t="shared" si="104"/>
        <v>0</v>
      </c>
      <c r="AV25" s="11">
        <f>AV21*$B$6</f>
        <v>0</v>
      </c>
      <c r="AW25" s="11">
        <f>AW21*$B$6</f>
        <v>0</v>
      </c>
      <c r="AX25" s="11">
        <f>AX21*$B$6</f>
        <v>0</v>
      </c>
      <c r="AY25" s="11">
        <f t="shared" ref="AY25:BA25" si="105">AY21*$B$6</f>
        <v>0</v>
      </c>
      <c r="AZ25" s="11">
        <f t="shared" si="105"/>
        <v>0</v>
      </c>
      <c r="BA25" s="11">
        <f t="shared" si="105"/>
        <v>0</v>
      </c>
      <c r="BB25" s="11">
        <f>BB21*$B$6</f>
        <v>0</v>
      </c>
      <c r="BC25" s="11">
        <f>BC21*$B$6</f>
        <v>0</v>
      </c>
      <c r="BD25" s="11">
        <f t="shared" ref="BD25" si="106">BD21*$B$6</f>
        <v>0</v>
      </c>
      <c r="BE25" s="11">
        <f>BE21*$B$6</f>
        <v>0</v>
      </c>
      <c r="BF25" s="62"/>
      <c r="BG25" s="11">
        <f>BG21*$B$6</f>
        <v>0</v>
      </c>
      <c r="BH25" s="11">
        <f t="shared" ref="BH25:BI25" si="107">BH21*$B$6</f>
        <v>0</v>
      </c>
      <c r="BI25" s="11">
        <f t="shared" si="107"/>
        <v>0</v>
      </c>
      <c r="BJ25" s="11">
        <f>BJ21*$B$6</f>
        <v>0</v>
      </c>
      <c r="BK25" s="11">
        <f>BK21*$B$6</f>
        <v>0</v>
      </c>
      <c r="BL25" s="11">
        <f>BL21*$B$6</f>
        <v>0</v>
      </c>
      <c r="BM25" s="11">
        <f t="shared" ref="BM25:BO25" si="108">BM21*$B$6</f>
        <v>0</v>
      </c>
      <c r="BN25" s="11">
        <f t="shared" si="108"/>
        <v>0</v>
      </c>
      <c r="BO25" s="11">
        <f t="shared" si="108"/>
        <v>0</v>
      </c>
      <c r="BP25" s="11">
        <f>BP21*$B$6</f>
        <v>0</v>
      </c>
      <c r="BQ25" s="11">
        <f>BQ21*$B$6</f>
        <v>0</v>
      </c>
      <c r="BR25" s="11">
        <f t="shared" ref="BR25" si="109">BR21*$B$6</f>
        <v>0</v>
      </c>
      <c r="BS25" s="11">
        <f>BS21*$B$6</f>
        <v>0</v>
      </c>
      <c r="BT25" s="62"/>
      <c r="BU25" s="13">
        <f t="shared" si="65"/>
        <v>0</v>
      </c>
      <c r="BV25" s="12"/>
      <c r="BW25" s="13">
        <f t="shared" si="66"/>
        <v>0</v>
      </c>
      <c r="BX25" s="12"/>
      <c r="BY25" s="13">
        <f t="shared" si="49"/>
        <v>0</v>
      </c>
      <c r="BZ25" s="12"/>
      <c r="CA25" s="13">
        <f t="shared" si="50"/>
        <v>0</v>
      </c>
      <c r="CB25" s="12"/>
      <c r="CC25" s="13">
        <f t="shared" si="51"/>
        <v>0</v>
      </c>
      <c r="CD25" s="12"/>
      <c r="CE25" s="13">
        <f t="shared" si="67"/>
        <v>0</v>
      </c>
      <c r="CF25" s="12"/>
      <c r="CG25" s="13">
        <f t="shared" si="68"/>
        <v>0</v>
      </c>
      <c r="CH25" s="12"/>
      <c r="CI25" s="13">
        <f t="shared" si="69"/>
        <v>0</v>
      </c>
      <c r="CJ25" s="12"/>
      <c r="CK25" s="148">
        <f t="shared" si="70"/>
        <v>0</v>
      </c>
    </row>
    <row r="26" spans="1:89" x14ac:dyDescent="0.3">
      <c r="A26" s="25" t="s">
        <v>51</v>
      </c>
      <c r="B26" s="26">
        <v>5415</v>
      </c>
      <c r="C26" s="14">
        <f t="shared" ref="C26:Y26" si="110">IF(C21&lt;&gt;0,C20*C16,0)*(C12/C10)</f>
        <v>0</v>
      </c>
      <c r="D26" s="14">
        <f>IF(D21&lt;&gt;0,D20*D16,0)*(D12/D10)</f>
        <v>0</v>
      </c>
      <c r="E26" s="14">
        <f t="shared" ref="E26:F26" si="111">IF(E21&lt;&gt;0,E20*E16,0)*(E12/E10)</f>
        <v>0</v>
      </c>
      <c r="F26" s="14">
        <f t="shared" si="111"/>
        <v>0</v>
      </c>
      <c r="G26" s="14">
        <f>IF(G21&lt;&gt;0,G20*G16,0)*(G12/G10)</f>
        <v>0</v>
      </c>
      <c r="H26" s="63"/>
      <c r="I26" s="14">
        <f>IF(I21&lt;&gt;0,I20*I16,0)*(I12/I10)</f>
        <v>0</v>
      </c>
      <c r="J26" s="14">
        <f t="shared" ref="J26:O26" si="112">IF(J21&lt;&gt;0,J20*J16,0)*(J12/J10)</f>
        <v>0</v>
      </c>
      <c r="K26" s="14">
        <f t="shared" si="112"/>
        <v>0</v>
      </c>
      <c r="L26" s="14">
        <f t="shared" si="112"/>
        <v>0</v>
      </c>
      <c r="M26" s="14">
        <f t="shared" si="112"/>
        <v>0</v>
      </c>
      <c r="N26" s="14">
        <f t="shared" si="112"/>
        <v>0</v>
      </c>
      <c r="O26" s="14">
        <f t="shared" si="112"/>
        <v>0</v>
      </c>
      <c r="P26" s="63"/>
      <c r="Q26" s="14">
        <f t="shared" si="110"/>
        <v>0</v>
      </c>
      <c r="R26" s="14">
        <f>IF(R21&lt;&gt;0,R20*R16,0)*(R12/R10)</f>
        <v>0</v>
      </c>
      <c r="S26" s="14">
        <f t="shared" ref="S26:U26" si="113">IF(S21&lt;&gt;0,S20*S16,0)*(S12/S10)</f>
        <v>0</v>
      </c>
      <c r="T26" s="14">
        <f t="shared" si="113"/>
        <v>0</v>
      </c>
      <c r="U26" s="14">
        <f t="shared" si="113"/>
        <v>0</v>
      </c>
      <c r="V26" s="14">
        <f>IF(V21&lt;&gt;0,V20*V16,0)*(V12/V10)</f>
        <v>0</v>
      </c>
      <c r="W26" s="63"/>
      <c r="X26" s="14">
        <f t="shared" si="110"/>
        <v>0</v>
      </c>
      <c r="Y26" s="14">
        <f t="shared" si="110"/>
        <v>0</v>
      </c>
      <c r="Z26" s="14">
        <f>IF(Z21&lt;&gt;0,Z20*Z16,0)*(Z12/Z10)</f>
        <v>0</v>
      </c>
      <c r="AA26" s="14">
        <f>IF(AA21&lt;&gt;0,AA20*AA16,0)*(AA12/AA10)</f>
        <v>0</v>
      </c>
      <c r="AB26" s="63"/>
      <c r="AC26" s="14">
        <f>IF(AC21&lt;&gt;0,AC20*AC16,0)*(AC12/AC10)</f>
        <v>0</v>
      </c>
      <c r="AD26" s="14">
        <f t="shared" ref="AD26" si="114">IF(AD21&lt;&gt;0,AD20*AD16,0)*(AD12/AD10)</f>
        <v>0</v>
      </c>
      <c r="AE26" s="14">
        <f>IF(AE21&lt;&gt;0,AE20*AE16,0)*(AE12/AE10)</f>
        <v>0</v>
      </c>
      <c r="AF26" s="14">
        <f>IF(AF21&lt;&gt;0,AF20*AF16,0)*(AF12/AF10)</f>
        <v>0</v>
      </c>
      <c r="AG26" s="14">
        <f>IF(AG21&lt;&gt;0,AG20*AG16,0)*(AG12/AG10)</f>
        <v>0</v>
      </c>
      <c r="AH26" s="14">
        <f>IF(AH21&lt;&gt;0,AH20*AH16,0)*(AH12/AH10)</f>
        <v>0</v>
      </c>
      <c r="AI26" s="14">
        <f>IF(AI21&lt;&gt;0,AI20*AI16,0)*(AI12/AI10)</f>
        <v>0</v>
      </c>
      <c r="AJ26" s="14">
        <f t="shared" ref="AJ26:AL26" si="115">IF(AJ21&lt;&gt;0,AJ20*AJ16,0)*(AJ12/AJ10)</f>
        <v>0</v>
      </c>
      <c r="AK26" s="14">
        <f t="shared" si="115"/>
        <v>0</v>
      </c>
      <c r="AL26" s="14">
        <f t="shared" si="115"/>
        <v>0</v>
      </c>
      <c r="AM26" s="14">
        <f>IF(AM21&lt;&gt;0,AM20*AM16,0)*(AM12/AM10)</f>
        <v>0</v>
      </c>
      <c r="AN26" s="14">
        <f>IF(AN21&lt;&gt;0,AN20*AN16,0)*(AN12/AN10)</f>
        <v>0</v>
      </c>
      <c r="AO26" s="14">
        <f>IF(AO21&lt;&gt;0,AO20*AO16,0)*(AO12/AO10)</f>
        <v>0</v>
      </c>
      <c r="AP26" s="14">
        <f t="shared" ref="AP26" si="116">IF(AP21&lt;&gt;0,AP20*AP16,0)*(AP12/AP10)</f>
        <v>0</v>
      </c>
      <c r="AQ26" s="14">
        <f>IF(AQ21&lt;&gt;0,AQ20*AQ16,0)*(AQ12/AQ10)</f>
        <v>0</v>
      </c>
      <c r="AR26" s="63"/>
      <c r="AS26" s="14">
        <f>IF(AS21&lt;&gt;0,AS20*AS16,0)*(AS12/AS10)</f>
        <v>0</v>
      </c>
      <c r="AT26" s="14">
        <f t="shared" ref="AT26:AU26" si="117">IF(AT21&lt;&gt;0,AT20*AT16,0)*(AT12/AT10)</f>
        <v>0</v>
      </c>
      <c r="AU26" s="14">
        <f t="shared" si="117"/>
        <v>0</v>
      </c>
      <c r="AV26" s="14">
        <f>IF(AV21&lt;&gt;0,AV20*AV16,0)*(AV12/AV10)</f>
        <v>0</v>
      </c>
      <c r="AW26" s="14">
        <f>IF(AW21&lt;&gt;0,AW20*AW16,0)*(AW12/AW10)</f>
        <v>0</v>
      </c>
      <c r="AX26" s="14">
        <f>IF(AX21&lt;&gt;0,AX20*AX16,0)*(AX12/AX10)</f>
        <v>0</v>
      </c>
      <c r="AY26" s="14">
        <f t="shared" ref="AY26:BA26" si="118">IF(AY21&lt;&gt;0,AY20*AY16,0)*(AY12/AY10)</f>
        <v>0</v>
      </c>
      <c r="AZ26" s="14">
        <f t="shared" si="118"/>
        <v>0</v>
      </c>
      <c r="BA26" s="14">
        <f t="shared" si="118"/>
        <v>0</v>
      </c>
      <c r="BB26" s="14">
        <f>IF(BB21&lt;&gt;0,BB20*BB16,0)*(BB12/BB10)</f>
        <v>0</v>
      </c>
      <c r="BC26" s="14">
        <f>IF(BC21&lt;&gt;0,BC20*BC16,0)*(BC12/BC10)</f>
        <v>0</v>
      </c>
      <c r="BD26" s="14">
        <f t="shared" ref="BD26" si="119">IF(BD21&lt;&gt;0,BD20*BD16,0)*(BD12/BD10)</f>
        <v>0</v>
      </c>
      <c r="BE26" s="14">
        <f>IF(BE21&lt;&gt;0,BE20*BE16,0)*(BE12/BE10)</f>
        <v>0</v>
      </c>
      <c r="BF26" s="63"/>
      <c r="BG26" s="14">
        <f>IF(BG21&lt;&gt;0,BG20*BG16,0)*(BG12/BG10)</f>
        <v>0</v>
      </c>
      <c r="BH26" s="14">
        <f t="shared" ref="BH26:BI26" si="120">IF(BH21&lt;&gt;0,BH20*BH16,0)*(BH12/BH10)</f>
        <v>0</v>
      </c>
      <c r="BI26" s="14">
        <f t="shared" si="120"/>
        <v>0</v>
      </c>
      <c r="BJ26" s="14">
        <f>IF(BJ21&lt;&gt;0,BJ20*BJ16,0)*(BJ12/BJ10)</f>
        <v>0</v>
      </c>
      <c r="BK26" s="14">
        <f>IF(BK21&lt;&gt;0,BK20*BK16,0)*(BK12/BK10)</f>
        <v>0</v>
      </c>
      <c r="BL26" s="14">
        <f>IF(BL21&lt;&gt;0,BL20*BL16,0)*(BL12/BL10)</f>
        <v>0</v>
      </c>
      <c r="BM26" s="14">
        <f t="shared" ref="BM26:BO26" si="121">IF(BM21&lt;&gt;0,BM20*BM16,0)*(BM12/BM10)</f>
        <v>0</v>
      </c>
      <c r="BN26" s="14">
        <f t="shared" si="121"/>
        <v>0</v>
      </c>
      <c r="BO26" s="14">
        <f t="shared" si="121"/>
        <v>0</v>
      </c>
      <c r="BP26" s="14">
        <f>IF(BP21&lt;&gt;0,BP20*BP16,0)*(BP12/BP10)</f>
        <v>0</v>
      </c>
      <c r="BQ26" s="14">
        <f>IF(BQ21&lt;&gt;0,BQ20*BQ16,0)*(BQ12/BQ10)</f>
        <v>0</v>
      </c>
      <c r="BR26" s="14">
        <f t="shared" ref="BR26" si="122">IF(BR21&lt;&gt;0,BR20*BR16,0)*(BR12/BR10)</f>
        <v>0</v>
      </c>
      <c r="BS26" s="14">
        <f>IF(BS21&lt;&gt;0,BS20*BS16,0)*(BS12/BS10)</f>
        <v>0</v>
      </c>
      <c r="BT26" s="63"/>
      <c r="BU26" s="13">
        <f t="shared" si="65"/>
        <v>0</v>
      </c>
      <c r="BV26" s="149"/>
      <c r="BW26" s="13">
        <f t="shared" si="66"/>
        <v>0</v>
      </c>
      <c r="BX26" s="149"/>
      <c r="BY26" s="13">
        <f t="shared" si="49"/>
        <v>0</v>
      </c>
      <c r="BZ26" s="149"/>
      <c r="CA26" s="13">
        <f t="shared" si="50"/>
        <v>0</v>
      </c>
      <c r="CB26" s="149"/>
      <c r="CC26" s="13">
        <f>SUM(AC26:AQ26)</f>
        <v>0</v>
      </c>
      <c r="CD26" s="149"/>
      <c r="CE26" s="13">
        <f t="shared" si="67"/>
        <v>0</v>
      </c>
      <c r="CF26" s="149"/>
      <c r="CG26" s="13">
        <f t="shared" si="68"/>
        <v>0</v>
      </c>
      <c r="CH26" s="149"/>
      <c r="CI26" s="13">
        <f t="shared" si="69"/>
        <v>0</v>
      </c>
      <c r="CJ26" s="149"/>
      <c r="CK26" s="148">
        <f>SUM(BU26:CI26)</f>
        <v>0</v>
      </c>
    </row>
    <row r="27" spans="1:89" x14ac:dyDescent="0.3">
      <c r="A27" s="25" t="s">
        <v>52</v>
      </c>
      <c r="B27" s="26">
        <v>5420</v>
      </c>
      <c r="C27" s="13">
        <f t="shared" ref="C27:Y27" si="123">IF(C21&lt;&gt;0,C20*C17,0)*(C12/C10)</f>
        <v>0</v>
      </c>
      <c r="D27" s="13">
        <f>IF(D21&lt;&gt;0,D20*D17,0)*(D12/D10)</f>
        <v>0</v>
      </c>
      <c r="E27" s="13">
        <f t="shared" ref="E27:F27" si="124">IF(E21&lt;&gt;0,E20*E17,0)*(E12/E10)</f>
        <v>0</v>
      </c>
      <c r="F27" s="13">
        <f t="shared" si="124"/>
        <v>0</v>
      </c>
      <c r="G27" s="13">
        <f>IF(G21&lt;&gt;0,G20*G17,0)*(G12/G10)</f>
        <v>0</v>
      </c>
      <c r="H27" s="63"/>
      <c r="I27" s="13">
        <f>IF(I21&lt;&gt;0,I20*I17,0)*(I12/I10)</f>
        <v>0</v>
      </c>
      <c r="J27" s="13">
        <f t="shared" ref="J27:O27" si="125">IF(J21&lt;&gt;0,J20*J17,0)*(J12/J10)</f>
        <v>0</v>
      </c>
      <c r="K27" s="13">
        <f t="shared" si="125"/>
        <v>0</v>
      </c>
      <c r="L27" s="13">
        <f t="shared" si="125"/>
        <v>0</v>
      </c>
      <c r="M27" s="13">
        <f t="shared" si="125"/>
        <v>0</v>
      </c>
      <c r="N27" s="13">
        <f t="shared" si="125"/>
        <v>0</v>
      </c>
      <c r="O27" s="13">
        <f t="shared" si="125"/>
        <v>0</v>
      </c>
      <c r="P27" s="63"/>
      <c r="Q27" s="13">
        <f t="shared" si="123"/>
        <v>0</v>
      </c>
      <c r="R27" s="13">
        <f>IF(R21&lt;&gt;0,R20*R17,0)*(R12/R10)</f>
        <v>0</v>
      </c>
      <c r="S27" s="13">
        <f t="shared" ref="S27:U27" si="126">IF(S21&lt;&gt;0,S20*S17,0)*(S12/S10)</f>
        <v>0</v>
      </c>
      <c r="T27" s="13">
        <f t="shared" si="126"/>
        <v>0</v>
      </c>
      <c r="U27" s="13">
        <f t="shared" si="126"/>
        <v>0</v>
      </c>
      <c r="V27" s="13">
        <f>IF(V21&lt;&gt;0,V20*V17,0)*(V12/V10)</f>
        <v>0</v>
      </c>
      <c r="W27" s="63"/>
      <c r="X27" s="13">
        <f t="shared" si="123"/>
        <v>0</v>
      </c>
      <c r="Y27" s="13">
        <f t="shared" si="123"/>
        <v>0</v>
      </c>
      <c r="Z27" s="13">
        <f>IF(Z21&lt;&gt;0,Z20*Z17,0)*(Z12/Z10)</f>
        <v>0</v>
      </c>
      <c r="AA27" s="13">
        <f>IF(AA21&lt;&gt;0,AA20*AA17,0)*(AA12/AA10)</f>
        <v>0</v>
      </c>
      <c r="AB27" s="63"/>
      <c r="AC27" s="13">
        <f>IF(AC21&lt;&gt;0,AC20*AC17,0)*(AC12/AC10)</f>
        <v>0</v>
      </c>
      <c r="AD27" s="13">
        <f t="shared" ref="AD27:AE27" si="127">IF(AD21&lt;&gt;0,AD20*AD17,0)*(AD12/AD10)</f>
        <v>0</v>
      </c>
      <c r="AE27" s="13">
        <f t="shared" si="127"/>
        <v>0</v>
      </c>
      <c r="AF27" s="13">
        <f>IF(AF21&lt;&gt;0,AF20*AF17,0)*(AF12/AF10)</f>
        <v>0</v>
      </c>
      <c r="AG27" s="13">
        <f>IF(AG21&lt;&gt;0,AG20*AG17,0)*(AG12/AG10)</f>
        <v>0</v>
      </c>
      <c r="AH27" s="13">
        <f>IF(AH21&lt;&gt;0,AH20*AH17,0)*(AH12/AH10)</f>
        <v>0</v>
      </c>
      <c r="AI27" s="13">
        <f>IF(AI21&lt;&gt;0,AI20*AI17,0)*(AI12/AI10)</f>
        <v>0</v>
      </c>
      <c r="AJ27" s="13">
        <f t="shared" ref="AJ27:AL27" si="128">IF(AJ21&lt;&gt;0,AJ20*AJ17,0)*(AJ12/AJ10)</f>
        <v>0</v>
      </c>
      <c r="AK27" s="13">
        <f t="shared" si="128"/>
        <v>0</v>
      </c>
      <c r="AL27" s="13">
        <f t="shared" si="128"/>
        <v>0</v>
      </c>
      <c r="AM27" s="13">
        <f>IF(AM21&lt;&gt;0,AM20*AM17,0)*(AM12/AM10)</f>
        <v>0</v>
      </c>
      <c r="AN27" s="13">
        <f>IF(AN21&lt;&gt;0,AN20*AN17,0)*(AN12/AN10)</f>
        <v>0</v>
      </c>
      <c r="AO27" s="13">
        <f>IF(AO21&lt;&gt;0,AO20*AO17,0)*(AO12/AO10)</f>
        <v>0</v>
      </c>
      <c r="AP27" s="13">
        <f t="shared" ref="AP27" si="129">IF(AP21&lt;&gt;0,AP20*AP17,0)*(AP12/AP10)</f>
        <v>0</v>
      </c>
      <c r="AQ27" s="13">
        <f>IF(AQ21&lt;&gt;0,AQ20*AQ17,0)*(AQ12/AQ10)</f>
        <v>0</v>
      </c>
      <c r="AR27" s="63"/>
      <c r="AS27" s="13">
        <f>IF(AS21&lt;&gt;0,AS20*AS17,0)*(AS12/AS10)</f>
        <v>0</v>
      </c>
      <c r="AT27" s="13">
        <f t="shared" ref="AT27:AU27" si="130">IF(AT21&lt;&gt;0,AT20*AT17,0)*(AT12/AT10)</f>
        <v>0</v>
      </c>
      <c r="AU27" s="13">
        <f t="shared" si="130"/>
        <v>0</v>
      </c>
      <c r="AV27" s="13">
        <f>IF(AV21&lt;&gt;0,AV20*AV17,0)*(AV12/AV10)</f>
        <v>0</v>
      </c>
      <c r="AW27" s="13">
        <f>IF(AW21&lt;&gt;0,AW20*AW17,0)*(AW12/AW10)</f>
        <v>0</v>
      </c>
      <c r="AX27" s="13">
        <f>IF(AX21&lt;&gt;0,AX20*AX17,0)*(AX12/AX10)</f>
        <v>0</v>
      </c>
      <c r="AY27" s="13">
        <f t="shared" ref="AY27:BA27" si="131">IF(AY21&lt;&gt;0,AY20*AY17,0)*(AY12/AY10)</f>
        <v>0</v>
      </c>
      <c r="AZ27" s="13">
        <f t="shared" si="131"/>
        <v>0</v>
      </c>
      <c r="BA27" s="13">
        <f t="shared" si="131"/>
        <v>0</v>
      </c>
      <c r="BB27" s="13">
        <f>IF(BB21&lt;&gt;0,BB20*BB17,0)*(BB12/BB10)</f>
        <v>0</v>
      </c>
      <c r="BC27" s="13">
        <f>IF(BC21&lt;&gt;0,BC20*BC17,0)*(BC12/BC10)</f>
        <v>0</v>
      </c>
      <c r="BD27" s="13">
        <f t="shared" ref="BD27" si="132">IF(BD21&lt;&gt;0,BD20*BD17,0)*(BD12/BD10)</f>
        <v>0</v>
      </c>
      <c r="BE27" s="13">
        <f>IF(BE21&lt;&gt;0,BE20*BE17,0)*(BE12/BE10)</f>
        <v>0</v>
      </c>
      <c r="BF27" s="63"/>
      <c r="BG27" s="13">
        <f>IF(BG21&lt;&gt;0,BG20*BG17,0)*(BG12/BG10)</f>
        <v>0</v>
      </c>
      <c r="BH27" s="13">
        <f t="shared" ref="BH27:BI27" si="133">IF(BH21&lt;&gt;0,BH20*BH17,0)*(BH12/BH10)</f>
        <v>0</v>
      </c>
      <c r="BI27" s="13">
        <f t="shared" si="133"/>
        <v>0</v>
      </c>
      <c r="BJ27" s="13">
        <f>IF(BJ21&lt;&gt;0,BJ20*BJ17,0)*(BJ12/BJ10)</f>
        <v>0</v>
      </c>
      <c r="BK27" s="13">
        <f>IF(BK21&lt;&gt;0,BK20*BK17,0)*(BK12/BK10)</f>
        <v>0</v>
      </c>
      <c r="BL27" s="13">
        <f>IF(BL21&lt;&gt;0,BL20*BL17,0)*(BL12/BL10)</f>
        <v>0</v>
      </c>
      <c r="BM27" s="13">
        <f t="shared" ref="BM27:BO27" si="134">IF(BM21&lt;&gt;0,BM20*BM17,0)*(BM12/BM10)</f>
        <v>0</v>
      </c>
      <c r="BN27" s="13">
        <f t="shared" si="134"/>
        <v>0</v>
      </c>
      <c r="BO27" s="13">
        <f t="shared" si="134"/>
        <v>0</v>
      </c>
      <c r="BP27" s="13">
        <f>IF(BP21&lt;&gt;0,BP20*BP17,0)*(BP12/BP10)</f>
        <v>0</v>
      </c>
      <c r="BQ27" s="13">
        <f>IF(BQ21&lt;&gt;0,BQ20*BQ17,0)*(BQ12/BQ10)</f>
        <v>0</v>
      </c>
      <c r="BR27" s="13">
        <f t="shared" ref="BR27" si="135">IF(BR21&lt;&gt;0,BR20*BR17,0)*(BR12/BR10)</f>
        <v>0</v>
      </c>
      <c r="BS27" s="13">
        <f>IF(BS21&lt;&gt;0,BS20*BS17,0)*(BS12/BS10)</f>
        <v>0</v>
      </c>
      <c r="BT27" s="63"/>
      <c r="BU27" s="13">
        <f t="shared" si="65"/>
        <v>0</v>
      </c>
      <c r="BV27" s="149"/>
      <c r="BW27" s="13">
        <f t="shared" si="66"/>
        <v>0</v>
      </c>
      <c r="BX27" s="149"/>
      <c r="BY27" s="13">
        <f t="shared" si="49"/>
        <v>0</v>
      </c>
      <c r="BZ27" s="149"/>
      <c r="CA27" s="13">
        <f t="shared" si="50"/>
        <v>0</v>
      </c>
      <c r="CB27" s="149"/>
      <c r="CC27" s="13">
        <f t="shared" si="51"/>
        <v>0</v>
      </c>
      <c r="CD27" s="149"/>
      <c r="CE27" s="13">
        <f t="shared" si="67"/>
        <v>0</v>
      </c>
      <c r="CF27" s="149"/>
      <c r="CG27" s="13">
        <f t="shared" si="68"/>
        <v>0</v>
      </c>
      <c r="CH27" s="149"/>
      <c r="CI27" s="13">
        <f t="shared" si="69"/>
        <v>0</v>
      </c>
      <c r="CJ27" s="149"/>
      <c r="CK27" s="148">
        <f t="shared" si="70"/>
        <v>0</v>
      </c>
    </row>
    <row r="28" spans="1:89" x14ac:dyDescent="0.3">
      <c r="C28" s="11">
        <f t="shared" ref="C28:Y28" si="136">C21*0.02</f>
        <v>0</v>
      </c>
      <c r="D28" s="11">
        <f>D21*0.02</f>
        <v>0</v>
      </c>
      <c r="E28" s="11">
        <f>E21*0.02</f>
        <v>0</v>
      </c>
      <c r="F28" s="11">
        <f>F21*0.02</f>
        <v>0</v>
      </c>
      <c r="G28" s="11">
        <f>G21*0.02</f>
        <v>0</v>
      </c>
      <c r="H28" s="62"/>
      <c r="I28" s="11">
        <f>I21*0.02</f>
        <v>0</v>
      </c>
      <c r="J28" s="11">
        <f t="shared" ref="J28" si="137">J21*0.02</f>
        <v>0</v>
      </c>
      <c r="K28" s="11">
        <f>K21*0.02</f>
        <v>0</v>
      </c>
      <c r="L28" s="11">
        <f>L21*0.02</f>
        <v>0</v>
      </c>
      <c r="M28" s="11">
        <f>M21*0.02</f>
        <v>0</v>
      </c>
      <c r="N28" s="11">
        <f>N21*0.02</f>
        <v>0</v>
      </c>
      <c r="O28" s="11">
        <f>O21*0.02</f>
        <v>0</v>
      </c>
      <c r="P28" s="62"/>
      <c r="Q28" s="11">
        <f t="shared" si="136"/>
        <v>0</v>
      </c>
      <c r="R28" s="11">
        <f>R21*0.02</f>
        <v>0</v>
      </c>
      <c r="S28" s="11">
        <f>S21*0.02</f>
        <v>0</v>
      </c>
      <c r="T28" s="11">
        <f>T21*0.02</f>
        <v>0</v>
      </c>
      <c r="U28" s="11">
        <f>U21*0.02</f>
        <v>0</v>
      </c>
      <c r="V28" s="11">
        <f>V21*0.02</f>
        <v>0</v>
      </c>
      <c r="W28" s="62"/>
      <c r="X28" s="11">
        <f t="shared" si="136"/>
        <v>0</v>
      </c>
      <c r="Y28" s="11">
        <f t="shared" si="136"/>
        <v>0</v>
      </c>
      <c r="Z28" s="11">
        <f>Z21*0.02</f>
        <v>0</v>
      </c>
      <c r="AA28" s="11">
        <f>AA21*0.02</f>
        <v>0</v>
      </c>
      <c r="AB28" s="62"/>
      <c r="AC28" s="11">
        <f>AC21*0.02</f>
        <v>0</v>
      </c>
      <c r="AD28" s="11">
        <f t="shared" ref="AD28:AE28" si="138">AD21*0.02</f>
        <v>0</v>
      </c>
      <c r="AE28" s="11">
        <f t="shared" si="138"/>
        <v>0</v>
      </c>
      <c r="AF28" s="11">
        <f>AF21*0.02</f>
        <v>0</v>
      </c>
      <c r="AG28" s="11">
        <f>AG21*0.02</f>
        <v>0</v>
      </c>
      <c r="AH28" s="11">
        <f>AH21*0.02</f>
        <v>0</v>
      </c>
      <c r="AI28" s="11">
        <f>AI21*0.02</f>
        <v>0</v>
      </c>
      <c r="AJ28" s="11">
        <f t="shared" ref="AJ28:AK28" si="139">AJ21*0.02</f>
        <v>0</v>
      </c>
      <c r="AK28" s="11">
        <f t="shared" si="139"/>
        <v>0</v>
      </c>
      <c r="AL28" s="11">
        <f>AL21*0.02</f>
        <v>0</v>
      </c>
      <c r="AM28" s="11">
        <f>AM21*0.02</f>
        <v>0</v>
      </c>
      <c r="AN28" s="11">
        <f t="shared" ref="AN28:AO28" si="140">AN21*0.02</f>
        <v>0</v>
      </c>
      <c r="AO28" s="11">
        <f t="shared" si="140"/>
        <v>0</v>
      </c>
      <c r="AP28" s="11">
        <f>AP21*0.02</f>
        <v>0</v>
      </c>
      <c r="AQ28" s="11">
        <f>AQ21*0.02</f>
        <v>0</v>
      </c>
      <c r="AR28" s="62"/>
      <c r="AS28" s="11">
        <f>AS21*0.02</f>
        <v>0</v>
      </c>
      <c r="AT28" s="11">
        <f t="shared" ref="AT28:AU28" si="141">AT21*0.02</f>
        <v>0</v>
      </c>
      <c r="AU28" s="11">
        <f t="shared" si="141"/>
        <v>0</v>
      </c>
      <c r="AV28" s="11">
        <f>AV21*0.02</f>
        <v>0</v>
      </c>
      <c r="AW28" s="11">
        <f>AW21*0.02</f>
        <v>0</v>
      </c>
      <c r="AX28" s="11">
        <f>AX21*0.02</f>
        <v>0</v>
      </c>
      <c r="AY28" s="11">
        <f t="shared" ref="AY28:BC28" si="142">AY21*0.02</f>
        <v>0</v>
      </c>
      <c r="AZ28" s="11">
        <f t="shared" si="142"/>
        <v>0</v>
      </c>
      <c r="BA28" s="11">
        <f t="shared" si="142"/>
        <v>0</v>
      </c>
      <c r="BB28" s="11">
        <f t="shared" si="142"/>
        <v>0</v>
      </c>
      <c r="BC28" s="11">
        <f t="shared" si="142"/>
        <v>0</v>
      </c>
      <c r="BD28" s="11">
        <f>BD21*0.02</f>
        <v>0</v>
      </c>
      <c r="BE28" s="11">
        <f>BE21*0.02</f>
        <v>0</v>
      </c>
      <c r="BF28" s="62"/>
      <c r="BG28" s="11">
        <f>BG21*0.02</f>
        <v>0</v>
      </c>
      <c r="BH28" s="11">
        <f t="shared" ref="BH28:BI28" si="143">BH21*0.02</f>
        <v>0</v>
      </c>
      <c r="BI28" s="11">
        <f t="shared" si="143"/>
        <v>0</v>
      </c>
      <c r="BJ28" s="11">
        <f>BJ21*0.02</f>
        <v>0</v>
      </c>
      <c r="BK28" s="11">
        <f>BK21*0.02</f>
        <v>0</v>
      </c>
      <c r="BL28" s="11">
        <f>BL21*0.02</f>
        <v>0</v>
      </c>
      <c r="BM28" s="11">
        <f t="shared" ref="BM28:BQ28" si="144">BM21*0.02</f>
        <v>0</v>
      </c>
      <c r="BN28" s="11">
        <f t="shared" si="144"/>
        <v>0</v>
      </c>
      <c r="BO28" s="11">
        <f t="shared" si="144"/>
        <v>0</v>
      </c>
      <c r="BP28" s="11">
        <f t="shared" si="144"/>
        <v>0</v>
      </c>
      <c r="BQ28" s="11">
        <f t="shared" si="144"/>
        <v>0</v>
      </c>
      <c r="BR28" s="11">
        <f>BR21*0.02</f>
        <v>0</v>
      </c>
      <c r="BS28" s="11">
        <f>BS21*0.02</f>
        <v>0</v>
      </c>
      <c r="BT28" s="62"/>
      <c r="BU28" s="136">
        <f t="shared" si="65"/>
        <v>0</v>
      </c>
      <c r="BV28" s="12"/>
      <c r="BW28" s="136">
        <f t="shared" si="66"/>
        <v>0</v>
      </c>
      <c r="BX28" s="12"/>
      <c r="BY28" s="136">
        <f t="shared" si="49"/>
        <v>0</v>
      </c>
      <c r="BZ28" s="12"/>
      <c r="CA28" s="136">
        <f t="shared" si="50"/>
        <v>0</v>
      </c>
      <c r="CB28" s="12"/>
      <c r="CC28" s="13">
        <f t="shared" si="51"/>
        <v>0</v>
      </c>
      <c r="CD28" s="12"/>
      <c r="CE28" s="13">
        <f t="shared" si="67"/>
        <v>0</v>
      </c>
      <c r="CF28" s="12"/>
      <c r="CG28" s="136">
        <f t="shared" si="68"/>
        <v>0</v>
      </c>
      <c r="CH28" s="12"/>
      <c r="CI28" s="136">
        <f t="shared" si="69"/>
        <v>0</v>
      </c>
      <c r="CJ28" s="12"/>
      <c r="CK28" s="150">
        <f t="shared" si="70"/>
        <v>0</v>
      </c>
    </row>
    <row r="29" spans="1:89" ht="12.9" thickBot="1" x14ac:dyDescent="0.35">
      <c r="C29" s="151">
        <f t="shared" ref="C29:Y29" si="145">SUM(C21:C28)</f>
        <v>0</v>
      </c>
      <c r="D29" s="151">
        <f>SUM(D21:D28)</f>
        <v>0</v>
      </c>
      <c r="E29" s="151">
        <f t="shared" ref="E29:F29" si="146">SUM(E21:E28)</f>
        <v>0</v>
      </c>
      <c r="F29" s="151">
        <f t="shared" si="146"/>
        <v>0</v>
      </c>
      <c r="G29" s="151">
        <f>SUM(G21:G28)</f>
        <v>0</v>
      </c>
      <c r="H29" s="64"/>
      <c r="I29" s="151">
        <f>SUM(I21:I28)</f>
        <v>0</v>
      </c>
      <c r="J29" s="151">
        <f t="shared" ref="J29:O29" si="147">SUM(J21:J28)</f>
        <v>0</v>
      </c>
      <c r="K29" s="151">
        <f t="shared" si="147"/>
        <v>0</v>
      </c>
      <c r="L29" s="151">
        <f t="shared" si="147"/>
        <v>0</v>
      </c>
      <c r="M29" s="151">
        <f t="shared" si="147"/>
        <v>0</v>
      </c>
      <c r="N29" s="151">
        <f t="shared" si="147"/>
        <v>0</v>
      </c>
      <c r="O29" s="151">
        <f t="shared" si="147"/>
        <v>0</v>
      </c>
      <c r="P29" s="64"/>
      <c r="Q29" s="151">
        <f t="shared" si="145"/>
        <v>0</v>
      </c>
      <c r="R29" s="151">
        <f>SUM(R21:R28)</f>
        <v>0</v>
      </c>
      <c r="S29" s="151">
        <f t="shared" ref="S29:U29" si="148">SUM(S21:S28)</f>
        <v>0</v>
      </c>
      <c r="T29" s="151">
        <f t="shared" si="148"/>
        <v>0</v>
      </c>
      <c r="U29" s="151">
        <f t="shared" si="148"/>
        <v>0</v>
      </c>
      <c r="V29" s="151">
        <f>SUM(V21:V28)</f>
        <v>0</v>
      </c>
      <c r="W29" s="64"/>
      <c r="X29" s="151">
        <f t="shared" si="145"/>
        <v>0</v>
      </c>
      <c r="Y29" s="151">
        <f t="shared" si="145"/>
        <v>0</v>
      </c>
      <c r="Z29" s="151">
        <f>SUM(Z21:Z28)</f>
        <v>0</v>
      </c>
      <c r="AA29" s="151">
        <f>SUM(AA21:AA28)</f>
        <v>0</v>
      </c>
      <c r="AB29" s="64"/>
      <c r="AC29" s="151">
        <f>SUM(AC21:AC28)</f>
        <v>0</v>
      </c>
      <c r="AD29" s="151">
        <f t="shared" ref="AD29:AE29" si="149">SUM(AD21:AD28)</f>
        <v>0</v>
      </c>
      <c r="AE29" s="151">
        <f t="shared" si="149"/>
        <v>0</v>
      </c>
      <c r="AF29" s="151">
        <f>SUM(AF21:AF28)</f>
        <v>0</v>
      </c>
      <c r="AG29" s="151">
        <f>SUM(AG21:AG28)</f>
        <v>0</v>
      </c>
      <c r="AH29" s="151">
        <f>SUM(AH21:AH28)</f>
        <v>0</v>
      </c>
      <c r="AI29" s="151">
        <f>SUM(AI21:AI28)</f>
        <v>0</v>
      </c>
      <c r="AJ29" s="151">
        <f t="shared" ref="AJ29:AL29" si="150">SUM(AJ21:AJ28)</f>
        <v>0</v>
      </c>
      <c r="AK29" s="151">
        <f t="shared" si="150"/>
        <v>0</v>
      </c>
      <c r="AL29" s="151">
        <f t="shared" si="150"/>
        <v>0</v>
      </c>
      <c r="AM29" s="151">
        <f>SUM(AM21:AM28)</f>
        <v>0</v>
      </c>
      <c r="AN29" s="151">
        <f>SUM(AN21:AN28)</f>
        <v>0</v>
      </c>
      <c r="AO29" s="151">
        <f>SUM(AO21:AO28)</f>
        <v>0</v>
      </c>
      <c r="AP29" s="151">
        <f t="shared" ref="AP29" si="151">SUM(AP21:AP28)</f>
        <v>0</v>
      </c>
      <c r="AQ29" s="151">
        <f>SUM(AQ21:AQ28)</f>
        <v>0</v>
      </c>
      <c r="AR29" s="64"/>
      <c r="AS29" s="151">
        <f>SUM(AS21:AS28)</f>
        <v>0</v>
      </c>
      <c r="AT29" s="151">
        <f t="shared" ref="AT29:AU29" si="152">SUM(AT21:AT28)</f>
        <v>0</v>
      </c>
      <c r="AU29" s="151">
        <f t="shared" si="152"/>
        <v>0</v>
      </c>
      <c r="AV29" s="151">
        <f>SUM(AV21:AV28)</f>
        <v>0</v>
      </c>
      <c r="AW29" s="151">
        <f>SUM(AW21:AW28)</f>
        <v>0</v>
      </c>
      <c r="AX29" s="151">
        <f>SUM(AX21:AX28)</f>
        <v>0</v>
      </c>
      <c r="AY29" s="151">
        <f t="shared" ref="AY29:BA29" si="153">SUM(AY21:AY28)</f>
        <v>0</v>
      </c>
      <c r="AZ29" s="151">
        <f t="shared" si="153"/>
        <v>0</v>
      </c>
      <c r="BA29" s="151">
        <f t="shared" si="153"/>
        <v>0</v>
      </c>
      <c r="BB29" s="151">
        <f>SUM(BB21:BB28)</f>
        <v>0</v>
      </c>
      <c r="BC29" s="151">
        <f>SUM(BC21:BC28)</f>
        <v>0</v>
      </c>
      <c r="BD29" s="151">
        <f t="shared" ref="BD29" si="154">SUM(BD21:BD28)</f>
        <v>0</v>
      </c>
      <c r="BE29" s="151">
        <f>SUM(BE21:BE28)</f>
        <v>0</v>
      </c>
      <c r="BF29" s="64"/>
      <c r="BG29" s="151">
        <f>SUM(BG21:BG28)</f>
        <v>0</v>
      </c>
      <c r="BH29" s="151">
        <f t="shared" ref="BH29:BI29" si="155">SUM(BH21:BH28)</f>
        <v>0</v>
      </c>
      <c r="BI29" s="151">
        <f t="shared" si="155"/>
        <v>0</v>
      </c>
      <c r="BJ29" s="151">
        <f>SUM(BJ21:BJ28)</f>
        <v>0</v>
      </c>
      <c r="BK29" s="151">
        <f>SUM(BK21:BK28)</f>
        <v>0</v>
      </c>
      <c r="BL29" s="151">
        <f>SUM(BL21:BL28)</f>
        <v>0</v>
      </c>
      <c r="BM29" s="151">
        <f t="shared" ref="BM29:BO29" si="156">SUM(BM21:BM28)</f>
        <v>0</v>
      </c>
      <c r="BN29" s="151">
        <f t="shared" si="156"/>
        <v>0</v>
      </c>
      <c r="BO29" s="151">
        <f t="shared" si="156"/>
        <v>0</v>
      </c>
      <c r="BP29" s="151">
        <f>SUM(BP21:BP28)</f>
        <v>0</v>
      </c>
      <c r="BQ29" s="151">
        <f>SUM(BQ21:BQ28)</f>
        <v>0</v>
      </c>
      <c r="BR29" s="151">
        <f t="shared" ref="BR29" si="157">SUM(BR21:BR28)</f>
        <v>0</v>
      </c>
      <c r="BS29" s="151">
        <f>SUM(BS21:BS28)</f>
        <v>0</v>
      </c>
      <c r="BT29" s="64"/>
      <c r="BU29" s="13">
        <f>SUM(BU21:BU28)</f>
        <v>0</v>
      </c>
      <c r="BV29" s="1"/>
      <c r="BW29" s="13">
        <f>SUM(BW21:BW28)</f>
        <v>0</v>
      </c>
      <c r="BX29" s="1"/>
      <c r="BY29" s="13">
        <f>SUM(BY21:BY28)</f>
        <v>0</v>
      </c>
      <c r="BZ29" s="1"/>
      <c r="CA29" s="13">
        <f>SUM(CA21:CA28)</f>
        <v>0</v>
      </c>
      <c r="CB29" s="1"/>
      <c r="CC29" s="152">
        <f>SUM(CC21:CC28)</f>
        <v>0</v>
      </c>
      <c r="CD29" s="1"/>
      <c r="CE29" s="152">
        <f>SUM(CE21:CE28)</f>
        <v>0</v>
      </c>
      <c r="CF29" s="1"/>
      <c r="CG29" s="13">
        <f>SUM(CG21:CG28)</f>
        <v>0</v>
      </c>
      <c r="CH29" s="1"/>
      <c r="CI29" s="13">
        <f>SUM(CI21:CI28)</f>
        <v>0</v>
      </c>
      <c r="CJ29" s="1"/>
      <c r="CK29" s="148">
        <f>SUM(CK21:CK28)</f>
        <v>0</v>
      </c>
    </row>
    <row r="30" spans="1:89" ht="12.9" thickTop="1" x14ac:dyDescent="0.3">
      <c r="F30" s="10"/>
      <c r="G30" s="10"/>
      <c r="I30" s="60"/>
      <c r="K30" s="10"/>
      <c r="L30" s="10"/>
      <c r="M30" s="10"/>
      <c r="N30" s="10"/>
      <c r="O30" s="10"/>
      <c r="S30" s="10"/>
      <c r="T30" s="10"/>
      <c r="V30" s="10"/>
      <c r="X30" s="10"/>
      <c r="Z30" s="60"/>
      <c r="AC30" s="6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S30" s="6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G30" s="6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</row>
    <row r="31" spans="1:89" x14ac:dyDescent="0.3">
      <c r="F31" s="10"/>
      <c r="G31" s="10"/>
      <c r="I31" s="60"/>
      <c r="K31" s="10"/>
      <c r="L31" s="10"/>
      <c r="M31" s="10"/>
      <c r="N31" s="10"/>
      <c r="O31" s="10"/>
      <c r="Q31" s="60"/>
      <c r="S31" s="10"/>
      <c r="T31" s="10"/>
      <c r="V31" s="10"/>
      <c r="X31" s="10"/>
      <c r="Z31" s="60"/>
      <c r="AC31" s="6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S31" s="6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G31" s="6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</row>
    <row r="33" spans="89:89" x14ac:dyDescent="0.3">
      <c r="CK33" s="111">
        <f>SUM(AB33:CC33)</f>
        <v>0</v>
      </c>
    </row>
    <row r="77" spans="1:2" x14ac:dyDescent="0.3">
      <c r="A77" s="22" t="s">
        <v>135</v>
      </c>
      <c r="B77" s="14">
        <v>0</v>
      </c>
    </row>
    <row r="78" spans="1:2" ht="14.6" x14ac:dyDescent="0.4">
      <c r="A78" s="144" t="s">
        <v>230</v>
      </c>
      <c r="B78" s="145">
        <v>798.97</v>
      </c>
    </row>
    <row r="79" spans="1:2" ht="14.6" x14ac:dyDescent="0.4">
      <c r="A79" s="144" t="s">
        <v>231</v>
      </c>
      <c r="B79" s="145">
        <v>1176.31</v>
      </c>
    </row>
    <row r="80" spans="1:2" ht="14.6" x14ac:dyDescent="0.4">
      <c r="A80" s="144" t="s">
        <v>232</v>
      </c>
      <c r="B80" s="145">
        <v>1044.1300000000001</v>
      </c>
    </row>
    <row r="81" spans="1:2" ht="14.6" x14ac:dyDescent="0.4">
      <c r="A81" s="144" t="s">
        <v>233</v>
      </c>
      <c r="B81" s="145">
        <v>1572.86</v>
      </c>
    </row>
    <row r="82" spans="1:2" ht="14.6" x14ac:dyDescent="0.4">
      <c r="A82" s="144" t="s">
        <v>234</v>
      </c>
      <c r="B82" s="145">
        <v>731.17</v>
      </c>
    </row>
    <row r="83" spans="1:2" ht="14.6" x14ac:dyDescent="0.4">
      <c r="A83" s="144" t="s">
        <v>235</v>
      </c>
      <c r="B83" s="145">
        <v>1062.43</v>
      </c>
    </row>
    <row r="84" spans="1:2" ht="14.6" x14ac:dyDescent="0.4">
      <c r="A84" s="144" t="s">
        <v>236</v>
      </c>
      <c r="B84" s="145">
        <v>956.21</v>
      </c>
    </row>
    <row r="85" spans="1:2" ht="14.6" x14ac:dyDescent="0.4">
      <c r="A85" s="144" t="s">
        <v>237</v>
      </c>
      <c r="B85" s="145">
        <v>1381.1</v>
      </c>
    </row>
    <row r="86" spans="1:2" ht="14.6" x14ac:dyDescent="0.4">
      <c r="A86" s="144" t="s">
        <v>238</v>
      </c>
      <c r="B86" s="145">
        <v>867.78</v>
      </c>
    </row>
    <row r="87" spans="1:2" ht="14.6" x14ac:dyDescent="0.4">
      <c r="A87" s="144" t="s">
        <v>239</v>
      </c>
      <c r="B87" s="145">
        <v>1287.8599999999999</v>
      </c>
    </row>
    <row r="88" spans="1:2" ht="14.6" x14ac:dyDescent="0.4">
      <c r="A88" s="144" t="s">
        <v>240</v>
      </c>
      <c r="B88" s="145">
        <v>1141.73</v>
      </c>
    </row>
    <row r="89" spans="1:2" ht="14.6" x14ac:dyDescent="0.4">
      <c r="A89" s="144" t="s">
        <v>241</v>
      </c>
      <c r="B89" s="145">
        <v>1726.22</v>
      </c>
    </row>
    <row r="90" spans="1:2" ht="14.6" x14ac:dyDescent="0.4">
      <c r="A90" s="144" t="s">
        <v>242</v>
      </c>
      <c r="B90" s="145">
        <v>795.16</v>
      </c>
    </row>
    <row r="91" spans="1:2" ht="14.6" x14ac:dyDescent="0.4">
      <c r="A91" s="144" t="s">
        <v>243</v>
      </c>
      <c r="B91" s="145">
        <v>1170.1400000000001</v>
      </c>
    </row>
    <row r="92" spans="1:2" ht="14.6" x14ac:dyDescent="0.4">
      <c r="A92" s="144" t="s">
        <v>244</v>
      </c>
      <c r="B92" s="145">
        <v>1038.73</v>
      </c>
    </row>
    <row r="93" spans="1:2" ht="14.6" x14ac:dyDescent="0.4">
      <c r="A93" s="144" t="s">
        <v>245</v>
      </c>
      <c r="B93" s="145">
        <v>1564.37</v>
      </c>
    </row>
    <row r="94" spans="1:2" ht="14.6" x14ac:dyDescent="0.4">
      <c r="A94" s="144" t="s">
        <v>246</v>
      </c>
      <c r="B94" s="145">
        <v>732.89</v>
      </c>
    </row>
    <row r="95" spans="1:2" ht="14.6" x14ac:dyDescent="0.4">
      <c r="A95" s="144" t="s">
        <v>247</v>
      </c>
      <c r="B95" s="145">
        <v>1065.22</v>
      </c>
    </row>
    <row r="96" spans="1:2" ht="14.6" x14ac:dyDescent="0.4">
      <c r="A96" s="144" t="s">
        <v>248</v>
      </c>
      <c r="B96" s="145">
        <v>958.65</v>
      </c>
    </row>
    <row r="97" spans="1:2" ht="14.6" x14ac:dyDescent="0.4">
      <c r="A97" s="144" t="s">
        <v>249</v>
      </c>
      <c r="B97" s="145">
        <v>1384.94</v>
      </c>
    </row>
    <row r="98" spans="1:2" x14ac:dyDescent="0.3">
      <c r="A98" s="22" t="s">
        <v>43</v>
      </c>
      <c r="B98" s="135">
        <v>146.63999999999999</v>
      </c>
    </row>
  </sheetData>
  <sheetProtection formatCells="0" formatColumns="0" formatRows="0" insertColumns="0" insertRows="0"/>
  <mergeCells count="7">
    <mergeCell ref="AS5:BE5"/>
    <mergeCell ref="BG5:BS5"/>
    <mergeCell ref="AC5:AQ5"/>
    <mergeCell ref="C5:G5"/>
    <mergeCell ref="I5:O5"/>
    <mergeCell ref="Q5:V5"/>
    <mergeCell ref="X5:AA5"/>
  </mergeCells>
  <dataValidations count="2">
    <dataValidation type="list" allowBlank="1" showInputMessage="1" showErrorMessage="1" sqref="C15:BS15" xr:uid="{5641C3D5-BD44-46C9-A89E-17FC7710F5F1}">
      <formula1>$A$77:$A$90</formula1>
    </dataValidation>
    <dataValidation type="list" allowBlank="1" showInputMessage="1" showErrorMessage="1" sqref="W15 P15 Y15:Z15 AW15:AX15 BT15:CJ15 AR15:AU15 AH15:AI15 BK15:BL15 BF15:BI15 H15:J15 AB15:AE15" xr:uid="{9903163B-4D1E-449E-B84A-25F7DEC02B54}">
      <formula1>$A$78:$A$89</formula1>
    </dataValidation>
  </dataValidations>
  <printOptions horizontalCentered="1" gridLines="1"/>
  <pageMargins left="0.25" right="0.25" top="1" bottom="1" header="0.5" footer="0.5"/>
  <pageSetup scale="54" fitToWidth="6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174"/>
  <sheetViews>
    <sheetView tabSelected="1" zoomScale="109" zoomScaleNormal="109" workbookViewId="0">
      <pane ySplit="5" topLeftCell="A42" activePane="bottomLeft" state="frozen"/>
      <selection pane="bottomLeft" activeCell="E47" sqref="E47"/>
    </sheetView>
  </sheetViews>
  <sheetFormatPr defaultColWidth="8" defaultRowHeight="12.75" customHeight="1" outlineLevelCol="1" x14ac:dyDescent="0.25"/>
  <cols>
    <col min="1" max="1" width="33.15234375" style="36" customWidth="1"/>
    <col min="2" max="2" width="1.69140625" style="42" customWidth="1"/>
    <col min="3" max="3" width="13.84375" style="29" hidden="1" customWidth="1" outlineLevel="1"/>
    <col min="4" max="4" width="1.69140625" style="29" hidden="1" customWidth="1" outlineLevel="1"/>
    <col min="5" max="5" width="14" style="29" customWidth="1" collapsed="1"/>
    <col min="6" max="6" width="1.69140625" style="29" customWidth="1"/>
    <col min="7" max="7" width="12.69140625" style="29" hidden="1" customWidth="1" outlineLevel="1"/>
    <col min="8" max="8" width="1.69140625" style="29" hidden="1" customWidth="1" outlineLevel="1"/>
    <col min="9" max="9" width="12.69140625" style="29" hidden="1" customWidth="1" outlineLevel="1"/>
    <col min="10" max="10" width="1.69140625" style="29" hidden="1" customWidth="1" outlineLevel="1"/>
    <col min="11" max="11" width="14.69140625" style="29" hidden="1" customWidth="1" outlineLevel="1"/>
    <col min="12" max="12" width="1.69140625" style="29" hidden="1" customWidth="1" outlineLevel="1"/>
    <col min="13" max="13" width="15" style="29" customWidth="1" collapsed="1"/>
    <col min="14" max="14" width="1.69140625" style="29" hidden="1" customWidth="1"/>
    <col min="15" max="15" width="15" style="29" hidden="1" customWidth="1"/>
    <col min="16" max="16" width="1.69140625" style="29" hidden="1" customWidth="1"/>
    <col min="17" max="17" width="14.23046875" style="29" hidden="1" customWidth="1"/>
    <col min="18" max="18" width="1.69140625" style="29" hidden="1" customWidth="1"/>
    <col min="19" max="19" width="14.23046875" style="29" hidden="1" customWidth="1"/>
    <col min="20" max="20" width="1.69140625" style="29" customWidth="1" collapsed="1"/>
    <col min="21" max="21" width="14.23046875" style="29" customWidth="1"/>
    <col min="22" max="22" width="1.69140625" style="29" customWidth="1"/>
    <col min="23" max="23" width="14.23046875" style="29" hidden="1" customWidth="1" outlineLevel="1"/>
    <col min="24" max="24" width="1.69140625" style="29" hidden="1" customWidth="1" outlineLevel="1"/>
    <col min="25" max="25" width="14.23046875" style="29" hidden="1" customWidth="1" outlineLevel="1"/>
    <col min="26" max="26" width="1.69140625" style="29" hidden="1" customWidth="1" outlineLevel="1"/>
    <col min="27" max="27" width="14.23046875" style="29" customWidth="1" collapsed="1"/>
    <col min="28" max="28" width="1.69140625" style="29" customWidth="1"/>
    <col min="29" max="29" width="14.23046875" style="29" customWidth="1"/>
    <col min="30" max="30" width="1.69140625" style="29" customWidth="1"/>
    <col min="31" max="31" width="14.23046875" style="29" customWidth="1"/>
    <col min="32" max="32" width="1.69140625" style="29" customWidth="1"/>
    <col min="33" max="33" width="14.23046875" style="29" hidden="1" customWidth="1" outlineLevel="1"/>
    <col min="34" max="34" width="1.69140625" style="29" hidden="1" customWidth="1" outlineLevel="1"/>
    <col min="35" max="35" width="14.23046875" style="29" customWidth="1" collapsed="1"/>
    <col min="36" max="36" width="1.69140625" style="29" customWidth="1"/>
    <col min="37" max="37" width="14.15234375" style="29" hidden="1" customWidth="1" outlineLevel="1"/>
    <col min="38" max="38" width="1.69140625" style="29" hidden="1" customWidth="1" outlineLevel="1"/>
    <col min="39" max="39" width="14.15234375" style="29" customWidth="1" collapsed="1"/>
    <col min="40" max="40" width="1.69140625" style="29" customWidth="1"/>
    <col min="41" max="41" width="12.69140625" style="29" customWidth="1"/>
    <col min="42" max="42" width="1.69140625" style="42" customWidth="1"/>
    <col min="43" max="43" width="12.69140625" style="42" customWidth="1"/>
    <col min="44" max="44" width="1.69140625" style="42" customWidth="1"/>
    <col min="45" max="45" width="2.15234375" style="36" bestFit="1" customWidth="1"/>
    <col min="46" max="46" width="9" style="36" bestFit="1" customWidth="1"/>
    <col min="47" max="47" width="9.84375" style="36" bestFit="1" customWidth="1"/>
    <col min="48" max="16384" width="8" style="36"/>
  </cols>
  <sheetData>
    <row r="1" spans="1:50" ht="12.75" customHeight="1" x14ac:dyDescent="0.25">
      <c r="A1" s="113" t="s">
        <v>18</v>
      </c>
    </row>
    <row r="2" spans="1:50" ht="16.5" customHeight="1" x14ac:dyDescent="0.25">
      <c r="A2" s="113" t="s">
        <v>31</v>
      </c>
    </row>
    <row r="3" spans="1:50" ht="16.5" customHeight="1" x14ac:dyDescent="0.25">
      <c r="A3" s="113" t="s">
        <v>44</v>
      </c>
      <c r="B3" s="114"/>
      <c r="C3" s="114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114"/>
      <c r="AQ3" s="114">
        <v>0</v>
      </c>
      <c r="AR3" s="114"/>
    </row>
    <row r="4" spans="1:50" ht="19.5" customHeight="1" x14ac:dyDescent="0.25">
      <c r="A4" s="115" t="str">
        <f>'IDC and DC Split'!C8</f>
        <v>2021 IHP American Rescue Plan</v>
      </c>
      <c r="B4" s="114"/>
      <c r="C4" s="179" t="s">
        <v>137</v>
      </c>
      <c r="D4" s="30"/>
      <c r="E4" s="179" t="s">
        <v>138</v>
      </c>
      <c r="F4" s="30"/>
      <c r="G4" s="179" t="s">
        <v>139</v>
      </c>
      <c r="H4" s="30"/>
      <c r="I4" s="179" t="s">
        <v>193</v>
      </c>
      <c r="J4" s="30"/>
      <c r="K4" s="179" t="s">
        <v>140</v>
      </c>
      <c r="L4" s="30"/>
      <c r="M4" s="179" t="s">
        <v>194</v>
      </c>
      <c r="N4" s="30"/>
      <c r="O4" s="179" t="s">
        <v>141</v>
      </c>
      <c r="P4" s="30"/>
      <c r="Q4" s="179" t="s">
        <v>142</v>
      </c>
      <c r="R4" s="30"/>
      <c r="S4" s="179" t="s">
        <v>143</v>
      </c>
      <c r="T4" s="30"/>
      <c r="U4" s="179" t="s">
        <v>144</v>
      </c>
      <c r="V4" s="30"/>
      <c r="W4" s="179" t="s">
        <v>145</v>
      </c>
      <c r="X4" s="30"/>
      <c r="Y4" s="179" t="s">
        <v>146</v>
      </c>
      <c r="Z4" s="30"/>
      <c r="AA4" s="179" t="s">
        <v>147</v>
      </c>
      <c r="AB4" s="30"/>
      <c r="AC4" s="179" t="s">
        <v>148</v>
      </c>
      <c r="AD4" s="30"/>
      <c r="AE4" s="179" t="s">
        <v>149</v>
      </c>
      <c r="AF4" s="30"/>
      <c r="AG4" s="179" t="s">
        <v>150</v>
      </c>
      <c r="AH4" s="30"/>
      <c r="AI4" s="179" t="s">
        <v>151</v>
      </c>
      <c r="AJ4" s="30"/>
      <c r="AK4" s="179" t="s">
        <v>152</v>
      </c>
      <c r="AL4" s="30"/>
      <c r="AM4" s="39" t="s">
        <v>130</v>
      </c>
      <c r="AN4" s="30"/>
      <c r="AO4" s="30"/>
      <c r="AP4" s="114"/>
      <c r="AQ4" s="114"/>
      <c r="AR4" s="114"/>
      <c r="AV4" s="36" t="s">
        <v>180</v>
      </c>
    </row>
    <row r="5" spans="1:50" ht="27" customHeight="1" x14ac:dyDescent="0.25">
      <c r="A5" s="116" t="str">
        <f>'IDC and DC Split'!E2</f>
        <v>v 2020-04-27</v>
      </c>
      <c r="C5" s="180"/>
      <c r="D5" s="31"/>
      <c r="E5" s="180"/>
      <c r="F5" s="31"/>
      <c r="G5" s="180"/>
      <c r="H5" s="31"/>
      <c r="I5" s="180"/>
      <c r="J5" s="31"/>
      <c r="K5" s="180"/>
      <c r="L5" s="31"/>
      <c r="M5" s="180"/>
      <c r="N5" s="31"/>
      <c r="O5" s="180"/>
      <c r="P5" s="31">
        <v>11</v>
      </c>
      <c r="Q5" s="180"/>
      <c r="R5" s="31">
        <v>11</v>
      </c>
      <c r="S5" s="180"/>
      <c r="T5" s="31">
        <v>11</v>
      </c>
      <c r="U5" s="180"/>
      <c r="V5" s="31">
        <v>11</v>
      </c>
      <c r="W5" s="180"/>
      <c r="X5" s="31">
        <v>11</v>
      </c>
      <c r="Y5" s="180"/>
      <c r="Z5" s="31">
        <v>11</v>
      </c>
      <c r="AA5" s="180"/>
      <c r="AB5" s="31">
        <v>11</v>
      </c>
      <c r="AC5" s="180"/>
      <c r="AD5" s="31">
        <v>11</v>
      </c>
      <c r="AE5" s="180"/>
      <c r="AF5" s="31">
        <v>11</v>
      </c>
      <c r="AG5" s="180"/>
      <c r="AH5" s="31"/>
      <c r="AI5" s="180"/>
      <c r="AJ5" s="31"/>
      <c r="AK5" s="180"/>
      <c r="AL5" s="41"/>
      <c r="AM5" s="40" t="s">
        <v>131</v>
      </c>
      <c r="AN5" s="41"/>
      <c r="AO5" s="40" t="s">
        <v>164</v>
      </c>
      <c r="AP5" s="57"/>
      <c r="AQ5" s="117" t="s">
        <v>103</v>
      </c>
    </row>
    <row r="6" spans="1:50" ht="12.75" customHeight="1" x14ac:dyDescent="0.3">
      <c r="A6" s="36" t="s">
        <v>32</v>
      </c>
      <c r="C6" s="31">
        <f>C61</f>
        <v>0</v>
      </c>
      <c r="D6" s="31"/>
      <c r="E6" s="31">
        <f>E61</f>
        <v>624608</v>
      </c>
      <c r="F6" s="31"/>
      <c r="G6" s="31">
        <f>G61</f>
        <v>0</v>
      </c>
      <c r="H6" s="31"/>
      <c r="I6" s="31">
        <v>0</v>
      </c>
      <c r="J6" s="31"/>
      <c r="K6" s="31">
        <f>K61</f>
        <v>0</v>
      </c>
      <c r="L6" s="31"/>
      <c r="M6" s="31">
        <f>M61</f>
        <v>0</v>
      </c>
      <c r="N6" s="31"/>
      <c r="O6" s="31">
        <f>O61</f>
        <v>0</v>
      </c>
      <c r="P6" s="31"/>
      <c r="Q6" s="31">
        <f>Q61</f>
        <v>0</v>
      </c>
      <c r="R6" s="31"/>
      <c r="S6" s="31">
        <f>S61</f>
        <v>0</v>
      </c>
      <c r="T6" s="31"/>
      <c r="U6" s="31">
        <f>U61</f>
        <v>0</v>
      </c>
      <c r="V6" s="31"/>
      <c r="W6" s="31">
        <f>W61</f>
        <v>0</v>
      </c>
      <c r="X6" s="31"/>
      <c r="Y6" s="31">
        <v>0</v>
      </c>
      <c r="Z6" s="31"/>
      <c r="AA6" s="31">
        <f>AA61</f>
        <v>0</v>
      </c>
      <c r="AB6" s="31"/>
      <c r="AC6" s="31">
        <f>AC61</f>
        <v>0</v>
      </c>
      <c r="AD6" s="31"/>
      <c r="AE6" s="31">
        <f>AE61</f>
        <v>0</v>
      </c>
      <c r="AF6" s="31"/>
      <c r="AG6" s="31">
        <f>AG61</f>
        <v>0</v>
      </c>
      <c r="AH6" s="31"/>
      <c r="AI6" s="31">
        <f>AI61</f>
        <v>0</v>
      </c>
      <c r="AJ6" s="31"/>
      <c r="AK6" s="31">
        <f>AK61</f>
        <v>0</v>
      </c>
      <c r="AL6" s="31"/>
      <c r="AM6" s="31">
        <f>SUM(C6:AK6)</f>
        <v>624608</v>
      </c>
      <c r="AN6" s="31"/>
      <c r="AO6" s="31">
        <f>'IDC and DC Split'!D20</f>
        <v>0</v>
      </c>
      <c r="AP6" s="57"/>
      <c r="AQ6" s="16">
        <f>SUM(AM6:AO6)</f>
        <v>624608</v>
      </c>
      <c r="AS6" s="118" t="s">
        <v>33</v>
      </c>
    </row>
    <row r="7" spans="1:50" ht="12.75" customHeight="1" x14ac:dyDescent="0.25">
      <c r="AQ7" s="16"/>
    </row>
    <row r="8" spans="1:50" ht="12.75" customHeight="1" x14ac:dyDescent="0.3">
      <c r="A8" s="36" t="s">
        <v>34</v>
      </c>
      <c r="C8" s="31">
        <f>C57</f>
        <v>0</v>
      </c>
      <c r="E8" s="31"/>
      <c r="G8" s="31"/>
      <c r="I8" s="31"/>
      <c r="K8" s="31"/>
      <c r="M8" s="31"/>
      <c r="O8" s="31"/>
      <c r="Q8" s="31"/>
      <c r="S8" s="31"/>
      <c r="U8" s="31"/>
      <c r="W8" s="31"/>
      <c r="Y8" s="31"/>
      <c r="AA8" s="31"/>
      <c r="AC8" s="31"/>
      <c r="AE8" s="31"/>
      <c r="AG8" s="31"/>
      <c r="AI8" s="31"/>
      <c r="AK8" s="31">
        <f>AK57</f>
        <v>0</v>
      </c>
      <c r="AL8" s="31"/>
      <c r="AM8" s="31">
        <f>SUM(C8:AK8)</f>
        <v>0</v>
      </c>
      <c r="AN8" s="31"/>
      <c r="AO8" s="31" t="s">
        <v>113</v>
      </c>
      <c r="AQ8" s="16">
        <f>SUM(AM8:AO8)</f>
        <v>0</v>
      </c>
      <c r="AS8" s="118" t="s">
        <v>33</v>
      </c>
      <c r="AU8" s="119"/>
    </row>
    <row r="9" spans="1:50" ht="12.75" customHeight="1" x14ac:dyDescent="0.3">
      <c r="A9" s="36" t="s">
        <v>41</v>
      </c>
      <c r="C9" s="31" t="s">
        <v>113</v>
      </c>
      <c r="E9" s="31"/>
      <c r="G9" s="31"/>
      <c r="I9" s="31"/>
      <c r="K9" s="31"/>
      <c r="M9" s="31"/>
      <c r="O9" s="31"/>
      <c r="Q9" s="31"/>
      <c r="S9" s="31"/>
      <c r="U9" s="31"/>
      <c r="W9" s="31"/>
      <c r="Y9" s="31"/>
      <c r="AA9" s="31"/>
      <c r="AC9" s="31"/>
      <c r="AE9" s="31"/>
      <c r="AG9" s="31"/>
      <c r="AI9" s="31"/>
      <c r="AK9" s="31" t="s">
        <v>113</v>
      </c>
      <c r="AL9" s="31"/>
      <c r="AM9" s="31" t="s">
        <v>113</v>
      </c>
      <c r="AN9" s="31"/>
      <c r="AO9" s="31"/>
      <c r="AQ9" s="16">
        <f>SUM(AM9:AO9)</f>
        <v>0</v>
      </c>
      <c r="AS9" s="118" t="s">
        <v>33</v>
      </c>
    </row>
    <row r="10" spans="1:50" ht="12.75" customHeight="1" thickBot="1" x14ac:dyDescent="0.3">
      <c r="C10" s="120">
        <f>SUM(C8:C9)</f>
        <v>0</v>
      </c>
      <c r="E10" s="120"/>
      <c r="G10" s="120"/>
      <c r="I10" s="120"/>
      <c r="K10" s="120"/>
      <c r="M10" s="120"/>
      <c r="O10" s="120"/>
      <c r="Q10" s="120"/>
      <c r="S10" s="120"/>
      <c r="U10" s="120"/>
      <c r="W10" s="120"/>
      <c r="Y10" s="120"/>
      <c r="AA10" s="120"/>
      <c r="AC10" s="120"/>
      <c r="AE10" s="120"/>
      <c r="AG10" s="120"/>
      <c r="AI10" s="120"/>
      <c r="AK10" s="120">
        <f>SUM(AK8:AK9)</f>
        <v>0</v>
      </c>
      <c r="AL10" s="32"/>
      <c r="AM10" s="120">
        <f>SUM(AM8:AM9)</f>
        <v>0</v>
      </c>
      <c r="AN10" s="32"/>
      <c r="AO10" s="120"/>
      <c r="AQ10" s="121">
        <f>SUM(AQ8:AQ9)</f>
        <v>0</v>
      </c>
    </row>
    <row r="11" spans="1:50" ht="12.75" customHeight="1" thickTop="1" x14ac:dyDescent="0.25">
      <c r="AQ11" s="17"/>
    </row>
    <row r="12" spans="1:50" ht="12.75" customHeight="1" x14ac:dyDescent="0.25">
      <c r="A12" s="59" t="s">
        <v>172</v>
      </c>
      <c r="B12" s="57"/>
      <c r="C12" s="31"/>
      <c r="D12" s="31"/>
      <c r="E12" s="160"/>
      <c r="F12" s="31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31"/>
      <c r="U12" s="160"/>
      <c r="V12" s="31"/>
      <c r="W12" s="160"/>
      <c r="X12" s="160"/>
      <c r="Y12" s="160"/>
      <c r="Z12" s="160"/>
      <c r="AA12" s="160"/>
      <c r="AB12" s="31"/>
      <c r="AC12" s="160"/>
      <c r="AD12" s="31"/>
      <c r="AE12" s="160"/>
      <c r="AF12" s="31"/>
      <c r="AG12" s="160"/>
      <c r="AH12" s="160"/>
      <c r="AI12" s="160"/>
      <c r="AJ12" s="31"/>
      <c r="AK12" s="160"/>
      <c r="AL12" s="160"/>
      <c r="AM12" s="160"/>
      <c r="AN12" s="31"/>
      <c r="AO12" s="160"/>
      <c r="AP12" s="57"/>
      <c r="AQ12" s="161"/>
      <c r="AR12" s="57"/>
      <c r="AS12" s="56"/>
      <c r="AT12" s="36" t="s">
        <v>45</v>
      </c>
    </row>
    <row r="13" spans="1:50" ht="12.75" customHeight="1" x14ac:dyDescent="0.3">
      <c r="A13" s="56" t="s">
        <v>156</v>
      </c>
      <c r="B13" s="57"/>
      <c r="C13" s="31">
        <v>0</v>
      </c>
      <c r="E13" s="160">
        <f>'Employee Info'!BW21</f>
        <v>0</v>
      </c>
      <c r="G13" s="160">
        <v>0</v>
      </c>
      <c r="H13" s="162"/>
      <c r="I13" s="160">
        <v>0</v>
      </c>
      <c r="J13" s="162"/>
      <c r="K13" s="160">
        <v>0</v>
      </c>
      <c r="L13" s="162"/>
      <c r="M13" s="160">
        <f>'Employee Info'!BY21</f>
        <v>0</v>
      </c>
      <c r="N13" s="162"/>
      <c r="O13" s="160"/>
      <c r="P13" s="162"/>
      <c r="Q13" s="160"/>
      <c r="R13" s="162"/>
      <c r="S13" s="160"/>
      <c r="U13" s="160">
        <f>'Employee Info'!CA21</f>
        <v>0</v>
      </c>
      <c r="W13" s="160">
        <v>0</v>
      </c>
      <c r="X13" s="162"/>
      <c r="Y13" s="160">
        <v>0</v>
      </c>
      <c r="Z13" s="162"/>
      <c r="AA13" s="160">
        <f>'Employee Info'!CC21</f>
        <v>0</v>
      </c>
      <c r="AC13" s="160">
        <f>'Employee Info'!CE21</f>
        <v>0</v>
      </c>
      <c r="AE13" s="160">
        <f>'Employee Info'!CG21</f>
        <v>0</v>
      </c>
      <c r="AG13" s="160">
        <v>0</v>
      </c>
      <c r="AH13" s="162"/>
      <c r="AI13" s="160">
        <f>'Employee Info'!CI21</f>
        <v>0</v>
      </c>
      <c r="AK13" s="160">
        <v>0</v>
      </c>
      <c r="AL13" s="160"/>
      <c r="AM13" s="160">
        <f>SUM(C13:AK13)</f>
        <v>0</v>
      </c>
      <c r="AN13" s="31"/>
      <c r="AO13" s="160">
        <f>'Employee Info'!BU21</f>
        <v>0</v>
      </c>
      <c r="AP13" s="172"/>
      <c r="AQ13" s="161">
        <f>SUM(AM13:AO13)</f>
        <v>0</v>
      </c>
      <c r="AR13" s="57"/>
      <c r="AS13" s="58" t="s">
        <v>35</v>
      </c>
      <c r="AT13" s="52"/>
      <c r="AU13" s="52"/>
      <c r="AV13" s="52"/>
      <c r="AW13" s="52"/>
      <c r="AX13" s="52"/>
    </row>
    <row r="14" spans="1:50" ht="12.75" customHeight="1" x14ac:dyDescent="0.3">
      <c r="A14" s="56" t="s">
        <v>157</v>
      </c>
      <c r="B14" s="57"/>
      <c r="C14" s="31">
        <v>0</v>
      </c>
      <c r="E14" s="160">
        <f>'Employee Info'!BW22</f>
        <v>0</v>
      </c>
      <c r="G14" s="160">
        <v>0</v>
      </c>
      <c r="H14" s="162"/>
      <c r="I14" s="160">
        <v>0</v>
      </c>
      <c r="J14" s="162"/>
      <c r="K14" s="160">
        <v>0</v>
      </c>
      <c r="L14" s="162"/>
      <c r="M14" s="160">
        <f>'Employee Info'!BY22</f>
        <v>0</v>
      </c>
      <c r="N14" s="162"/>
      <c r="O14" s="160"/>
      <c r="P14" s="162"/>
      <c r="Q14" s="160"/>
      <c r="R14" s="162"/>
      <c r="S14" s="160"/>
      <c r="U14" s="160">
        <f>'Employee Info'!CA22</f>
        <v>0</v>
      </c>
      <c r="W14" s="160">
        <v>0</v>
      </c>
      <c r="X14" s="162"/>
      <c r="Y14" s="160">
        <v>0</v>
      </c>
      <c r="Z14" s="162"/>
      <c r="AA14" s="160">
        <f>'Employee Info'!CC22</f>
        <v>0</v>
      </c>
      <c r="AC14" s="160">
        <f>'Employee Info'!CE22</f>
        <v>0</v>
      </c>
      <c r="AE14" s="160">
        <f>'Employee Info'!CG22</f>
        <v>0</v>
      </c>
      <c r="AG14" s="160">
        <v>0</v>
      </c>
      <c r="AH14" s="162"/>
      <c r="AI14" s="160">
        <f>'Employee Info'!CI22</f>
        <v>0</v>
      </c>
      <c r="AK14" s="160">
        <v>0</v>
      </c>
      <c r="AL14" s="160"/>
      <c r="AM14" s="160">
        <f t="shared" ref="AM14:AM18" si="0">SUM(C14:AK14)</f>
        <v>0</v>
      </c>
      <c r="AN14" s="31"/>
      <c r="AO14" s="160">
        <f>'Employee Info'!BU22</f>
        <v>0</v>
      </c>
      <c r="AP14" s="172"/>
      <c r="AQ14" s="161">
        <f t="shared" ref="AQ14:AQ20" si="1">SUM(AM14:AO14)</f>
        <v>0</v>
      </c>
      <c r="AR14" s="57"/>
      <c r="AS14" s="58" t="s">
        <v>35</v>
      </c>
      <c r="AT14" s="52"/>
      <c r="AU14" s="52"/>
      <c r="AV14" s="52"/>
      <c r="AW14" s="52"/>
      <c r="AX14" s="52"/>
    </row>
    <row r="15" spans="1:50" ht="12.75" customHeight="1" x14ac:dyDescent="0.3">
      <c r="A15" s="56" t="s">
        <v>158</v>
      </c>
      <c r="B15" s="57"/>
      <c r="C15" s="31">
        <v>0</v>
      </c>
      <c r="E15" s="160">
        <f>'Employee Info'!BW23</f>
        <v>0</v>
      </c>
      <c r="G15" s="160">
        <v>0</v>
      </c>
      <c r="H15" s="162"/>
      <c r="I15" s="160">
        <v>0</v>
      </c>
      <c r="J15" s="162"/>
      <c r="K15" s="160">
        <v>0</v>
      </c>
      <c r="L15" s="162"/>
      <c r="M15" s="160">
        <f>'Employee Info'!BY23</f>
        <v>0</v>
      </c>
      <c r="N15" s="162"/>
      <c r="O15" s="160"/>
      <c r="P15" s="162"/>
      <c r="Q15" s="160"/>
      <c r="R15" s="162"/>
      <c r="S15" s="160"/>
      <c r="U15" s="160">
        <f>'Employee Info'!CA23</f>
        <v>0</v>
      </c>
      <c r="W15" s="160">
        <v>0</v>
      </c>
      <c r="X15" s="162"/>
      <c r="Y15" s="160">
        <v>0</v>
      </c>
      <c r="Z15" s="162"/>
      <c r="AA15" s="160">
        <f>'Employee Info'!CC23</f>
        <v>0</v>
      </c>
      <c r="AC15" s="160">
        <f>'Employee Info'!CE23</f>
        <v>0</v>
      </c>
      <c r="AE15" s="160">
        <f>'Employee Info'!CG23</f>
        <v>0</v>
      </c>
      <c r="AG15" s="160">
        <v>0</v>
      </c>
      <c r="AH15" s="162"/>
      <c r="AI15" s="160">
        <f>'Employee Info'!CI23</f>
        <v>0</v>
      </c>
      <c r="AK15" s="160">
        <v>0</v>
      </c>
      <c r="AL15" s="160"/>
      <c r="AM15" s="160">
        <f>SUM(C15:AK15)</f>
        <v>0</v>
      </c>
      <c r="AN15" s="31"/>
      <c r="AO15" s="160">
        <f>'Employee Info'!BU23</f>
        <v>0</v>
      </c>
      <c r="AP15" s="172"/>
      <c r="AQ15" s="161">
        <f t="shared" si="1"/>
        <v>0</v>
      </c>
      <c r="AR15" s="57"/>
      <c r="AS15" s="58" t="s">
        <v>35</v>
      </c>
      <c r="AT15" s="52"/>
      <c r="AU15" s="52"/>
      <c r="AV15" s="52"/>
      <c r="AW15" s="52"/>
      <c r="AX15" s="52"/>
    </row>
    <row r="16" spans="1:50" ht="12.75" customHeight="1" x14ac:dyDescent="0.3">
      <c r="A16" s="56" t="s">
        <v>159</v>
      </c>
      <c r="B16" s="57"/>
      <c r="C16" s="31">
        <v>0</v>
      </c>
      <c r="E16" s="160">
        <f>'Employee Info'!BW24</f>
        <v>0</v>
      </c>
      <c r="G16" s="160">
        <v>0</v>
      </c>
      <c r="H16" s="162"/>
      <c r="I16" s="160">
        <v>0</v>
      </c>
      <c r="J16" s="162"/>
      <c r="K16" s="160">
        <v>0</v>
      </c>
      <c r="L16" s="162"/>
      <c r="M16" s="160">
        <f>'Employee Info'!BY24</f>
        <v>0</v>
      </c>
      <c r="N16" s="162"/>
      <c r="O16" s="160"/>
      <c r="P16" s="162"/>
      <c r="Q16" s="160"/>
      <c r="R16" s="162"/>
      <c r="S16" s="160"/>
      <c r="U16" s="160">
        <f>'Employee Info'!CA24</f>
        <v>0</v>
      </c>
      <c r="W16" s="160">
        <v>0</v>
      </c>
      <c r="X16" s="162"/>
      <c r="Y16" s="160">
        <v>0</v>
      </c>
      <c r="Z16" s="162"/>
      <c r="AA16" s="160">
        <f>'Employee Info'!CC24</f>
        <v>0</v>
      </c>
      <c r="AC16" s="160">
        <f>'Employee Info'!CE24</f>
        <v>0</v>
      </c>
      <c r="AE16" s="160">
        <f>'Employee Info'!CG24</f>
        <v>0</v>
      </c>
      <c r="AG16" s="160">
        <v>0</v>
      </c>
      <c r="AH16" s="162"/>
      <c r="AI16" s="160">
        <f>'Employee Info'!CI24</f>
        <v>0</v>
      </c>
      <c r="AK16" s="160">
        <v>0</v>
      </c>
      <c r="AL16" s="160"/>
      <c r="AM16" s="160">
        <f t="shared" si="0"/>
        <v>0</v>
      </c>
      <c r="AN16" s="31"/>
      <c r="AO16" s="160">
        <f>'Employee Info'!BU24</f>
        <v>0</v>
      </c>
      <c r="AP16" s="172"/>
      <c r="AQ16" s="161">
        <f t="shared" si="1"/>
        <v>0</v>
      </c>
      <c r="AR16" s="57"/>
      <c r="AS16" s="58" t="s">
        <v>35</v>
      </c>
      <c r="AT16" s="52"/>
      <c r="AU16" s="52"/>
      <c r="AV16" s="52"/>
      <c r="AW16" s="52"/>
      <c r="AX16" s="52"/>
    </row>
    <row r="17" spans="1:50" ht="12.75" customHeight="1" x14ac:dyDescent="0.3">
      <c r="A17" s="56" t="s">
        <v>160</v>
      </c>
      <c r="B17" s="57"/>
      <c r="C17" s="31">
        <v>0</v>
      </c>
      <c r="E17" s="160">
        <f>'Employee Info'!BW25</f>
        <v>0</v>
      </c>
      <c r="G17" s="160">
        <v>0</v>
      </c>
      <c r="H17" s="162"/>
      <c r="I17" s="160">
        <v>0</v>
      </c>
      <c r="J17" s="162"/>
      <c r="K17" s="160">
        <v>0</v>
      </c>
      <c r="L17" s="162"/>
      <c r="M17" s="160">
        <f>'Employee Info'!BY25</f>
        <v>0</v>
      </c>
      <c r="N17" s="162"/>
      <c r="O17" s="160"/>
      <c r="P17" s="162"/>
      <c r="Q17" s="160"/>
      <c r="R17" s="162"/>
      <c r="S17" s="160"/>
      <c r="U17" s="160">
        <f>'Employee Info'!CA25</f>
        <v>0</v>
      </c>
      <c r="W17" s="160">
        <v>0</v>
      </c>
      <c r="X17" s="162"/>
      <c r="Y17" s="160">
        <v>0</v>
      </c>
      <c r="Z17" s="162"/>
      <c r="AA17" s="160">
        <f>'Employee Info'!CC25</f>
        <v>0</v>
      </c>
      <c r="AC17" s="160">
        <f>'Employee Info'!CE25</f>
        <v>0</v>
      </c>
      <c r="AE17" s="160">
        <f>'Employee Info'!CG25</f>
        <v>0</v>
      </c>
      <c r="AG17" s="160">
        <v>0</v>
      </c>
      <c r="AH17" s="162"/>
      <c r="AI17" s="160">
        <f>'Employee Info'!CI25</f>
        <v>0</v>
      </c>
      <c r="AK17" s="160">
        <v>0</v>
      </c>
      <c r="AL17" s="160"/>
      <c r="AM17" s="160">
        <f t="shared" si="0"/>
        <v>0</v>
      </c>
      <c r="AN17" s="31"/>
      <c r="AO17" s="160">
        <f>'Employee Info'!BU25</f>
        <v>0</v>
      </c>
      <c r="AP17" s="172"/>
      <c r="AQ17" s="161">
        <f t="shared" si="1"/>
        <v>0</v>
      </c>
      <c r="AR17" s="57"/>
      <c r="AS17" s="58" t="s">
        <v>35</v>
      </c>
      <c r="AT17" s="52"/>
      <c r="AU17" s="52"/>
      <c r="AV17" s="52"/>
      <c r="AW17" s="52"/>
      <c r="AX17" s="52"/>
    </row>
    <row r="18" spans="1:50" ht="12.75" customHeight="1" x14ac:dyDescent="0.3">
      <c r="A18" s="56" t="s">
        <v>161</v>
      </c>
      <c r="B18" s="57"/>
      <c r="C18" s="31">
        <v>0</v>
      </c>
      <c r="E18" s="160">
        <f>'Employee Info'!BW26</f>
        <v>0</v>
      </c>
      <c r="G18" s="160">
        <v>0</v>
      </c>
      <c r="H18" s="162"/>
      <c r="I18" s="160">
        <v>0</v>
      </c>
      <c r="J18" s="162"/>
      <c r="K18" s="160">
        <v>0</v>
      </c>
      <c r="L18" s="162"/>
      <c r="M18" s="160">
        <f>'Employee Info'!BY26</f>
        <v>0</v>
      </c>
      <c r="N18" s="162"/>
      <c r="O18" s="160"/>
      <c r="P18" s="162"/>
      <c r="Q18" s="160"/>
      <c r="R18" s="162"/>
      <c r="S18" s="160"/>
      <c r="U18" s="160">
        <f>'Employee Info'!CA26</f>
        <v>0</v>
      </c>
      <c r="W18" s="160">
        <v>0</v>
      </c>
      <c r="X18" s="162"/>
      <c r="Y18" s="160">
        <v>0</v>
      </c>
      <c r="Z18" s="162"/>
      <c r="AA18" s="160">
        <f>'Employee Info'!CC26</f>
        <v>0</v>
      </c>
      <c r="AC18" s="160">
        <f>'Employee Info'!CE26</f>
        <v>0</v>
      </c>
      <c r="AE18" s="160">
        <f>'Employee Info'!CG26</f>
        <v>0</v>
      </c>
      <c r="AG18" s="160">
        <v>0</v>
      </c>
      <c r="AH18" s="162"/>
      <c r="AI18" s="160">
        <f>'Employee Info'!CI26</f>
        <v>0</v>
      </c>
      <c r="AK18" s="160">
        <v>0</v>
      </c>
      <c r="AL18" s="160"/>
      <c r="AM18" s="160">
        <f t="shared" si="0"/>
        <v>0</v>
      </c>
      <c r="AN18" s="31"/>
      <c r="AO18" s="160">
        <f>'Employee Info'!BU26</f>
        <v>0</v>
      </c>
      <c r="AP18" s="172"/>
      <c r="AQ18" s="161">
        <f t="shared" si="1"/>
        <v>0</v>
      </c>
      <c r="AR18" s="57"/>
      <c r="AS18" s="58" t="s">
        <v>35</v>
      </c>
      <c r="AT18" s="52"/>
      <c r="AU18" s="52"/>
      <c r="AV18" s="52"/>
      <c r="AW18" s="52"/>
      <c r="AX18" s="52"/>
    </row>
    <row r="19" spans="1:50" ht="12.75" customHeight="1" x14ac:dyDescent="0.3">
      <c r="A19" s="56" t="s">
        <v>162</v>
      </c>
      <c r="B19" s="57"/>
      <c r="C19" s="31">
        <v>0</v>
      </c>
      <c r="E19" s="160">
        <f>'Employee Info'!BW27</f>
        <v>0</v>
      </c>
      <c r="G19" s="160">
        <v>0</v>
      </c>
      <c r="H19" s="162"/>
      <c r="I19" s="160">
        <v>0</v>
      </c>
      <c r="J19" s="162"/>
      <c r="K19" s="160">
        <v>0</v>
      </c>
      <c r="L19" s="162"/>
      <c r="M19" s="160">
        <f>'Employee Info'!BY27</f>
        <v>0</v>
      </c>
      <c r="N19" s="162"/>
      <c r="O19" s="160"/>
      <c r="P19" s="162"/>
      <c r="Q19" s="160"/>
      <c r="R19" s="162"/>
      <c r="S19" s="160"/>
      <c r="U19" s="160">
        <f>'Employee Info'!CA27</f>
        <v>0</v>
      </c>
      <c r="W19" s="160">
        <v>0</v>
      </c>
      <c r="X19" s="162"/>
      <c r="Y19" s="160">
        <v>0</v>
      </c>
      <c r="Z19" s="162"/>
      <c r="AA19" s="160">
        <f>'Employee Info'!CC27</f>
        <v>0</v>
      </c>
      <c r="AC19" s="160">
        <f>'Employee Info'!CE27</f>
        <v>0</v>
      </c>
      <c r="AE19" s="160">
        <f>'Employee Info'!CG27</f>
        <v>0</v>
      </c>
      <c r="AG19" s="160">
        <v>0</v>
      </c>
      <c r="AH19" s="162"/>
      <c r="AI19" s="160">
        <f>'Employee Info'!CI27</f>
        <v>0</v>
      </c>
      <c r="AK19" s="160">
        <v>0</v>
      </c>
      <c r="AL19" s="160"/>
      <c r="AM19" s="160">
        <f>SUM(C19:AK19)</f>
        <v>0</v>
      </c>
      <c r="AN19" s="31"/>
      <c r="AO19" s="160">
        <f>'Employee Info'!BU27</f>
        <v>0</v>
      </c>
      <c r="AP19" s="172"/>
      <c r="AQ19" s="161">
        <f t="shared" si="1"/>
        <v>0</v>
      </c>
      <c r="AR19" s="57"/>
      <c r="AS19" s="58" t="s">
        <v>35</v>
      </c>
      <c r="AT19" s="52"/>
      <c r="AU19" s="52"/>
      <c r="AV19" s="52"/>
      <c r="AW19" s="52"/>
      <c r="AX19" s="52"/>
    </row>
    <row r="20" spans="1:50" ht="12.75" customHeight="1" x14ac:dyDescent="0.3">
      <c r="A20" s="56" t="s">
        <v>163</v>
      </c>
      <c r="B20" s="57"/>
      <c r="C20" s="31">
        <v>0</v>
      </c>
      <c r="E20" s="160">
        <f>'Employee Info'!BW28</f>
        <v>0</v>
      </c>
      <c r="G20" s="160">
        <v>0</v>
      </c>
      <c r="H20" s="162"/>
      <c r="I20" s="160">
        <v>0</v>
      </c>
      <c r="J20" s="162"/>
      <c r="K20" s="160">
        <v>0</v>
      </c>
      <c r="L20" s="162"/>
      <c r="M20" s="160">
        <f>'Employee Info'!BY28</f>
        <v>0</v>
      </c>
      <c r="N20" s="162"/>
      <c r="O20" s="160"/>
      <c r="P20" s="162"/>
      <c r="Q20" s="160"/>
      <c r="R20" s="162"/>
      <c r="S20" s="160"/>
      <c r="U20" s="160">
        <f>'Employee Info'!CA28</f>
        <v>0</v>
      </c>
      <c r="W20" s="160">
        <v>0</v>
      </c>
      <c r="X20" s="162"/>
      <c r="Y20" s="160">
        <v>0</v>
      </c>
      <c r="Z20" s="162"/>
      <c r="AA20" s="160">
        <f>'Employee Info'!CC28</f>
        <v>0</v>
      </c>
      <c r="AC20" s="160">
        <f>'Employee Info'!CE28</f>
        <v>0</v>
      </c>
      <c r="AE20" s="160">
        <f>'Employee Info'!CG28</f>
        <v>0</v>
      </c>
      <c r="AG20" s="160">
        <v>0</v>
      </c>
      <c r="AH20" s="162"/>
      <c r="AI20" s="160">
        <f>'Employee Info'!CI28</f>
        <v>0</v>
      </c>
      <c r="AK20" s="160">
        <v>0</v>
      </c>
      <c r="AL20" s="160"/>
      <c r="AM20" s="163">
        <f>SUM(C20:AK20)</f>
        <v>0</v>
      </c>
      <c r="AN20" s="31"/>
      <c r="AO20" s="160">
        <f>'Employee Info'!BU28</f>
        <v>0</v>
      </c>
      <c r="AP20" s="172"/>
      <c r="AQ20" s="164">
        <f t="shared" si="1"/>
        <v>0</v>
      </c>
      <c r="AR20" s="57"/>
      <c r="AS20" s="58" t="s">
        <v>35</v>
      </c>
      <c r="AT20" s="52"/>
      <c r="AU20" s="52"/>
      <c r="AV20" s="52"/>
      <c r="AW20" s="52"/>
      <c r="AX20" s="52"/>
    </row>
    <row r="21" spans="1:50" ht="12.75" customHeight="1" x14ac:dyDescent="0.3">
      <c r="A21" s="56" t="s">
        <v>171</v>
      </c>
      <c r="B21" s="57"/>
      <c r="C21" s="123">
        <f>SUM(C13:C20)</f>
        <v>0</v>
      </c>
      <c r="E21" s="165">
        <f>SUM(E13:E20)</f>
        <v>0</v>
      </c>
      <c r="G21" s="165">
        <f>SUM(G13:G20)</f>
        <v>0</v>
      </c>
      <c r="H21" s="162"/>
      <c r="I21" s="165">
        <f>SUM(I13:I20)</f>
        <v>0</v>
      </c>
      <c r="J21" s="162"/>
      <c r="K21" s="165">
        <f>SUM(K13:K20)</f>
        <v>0</v>
      </c>
      <c r="L21" s="162"/>
      <c r="M21" s="165">
        <f>SUM(M13:M20)</f>
        <v>0</v>
      </c>
      <c r="N21" s="162"/>
      <c r="O21" s="160"/>
      <c r="P21" s="162"/>
      <c r="Q21" s="160"/>
      <c r="R21" s="162"/>
      <c r="S21" s="160"/>
      <c r="U21" s="165">
        <f>SUM(U13:U20)</f>
        <v>0</v>
      </c>
      <c r="W21" s="165">
        <f>SUM(W13:W20)</f>
        <v>0</v>
      </c>
      <c r="X21" s="162"/>
      <c r="Y21" s="165">
        <f>SUM(Y13:Y20)</f>
        <v>0</v>
      </c>
      <c r="Z21" s="162"/>
      <c r="AA21" s="165">
        <f>SUM(AA13:AA20)</f>
        <v>0</v>
      </c>
      <c r="AC21" s="165">
        <f>SUM(AC13:AC20)</f>
        <v>0</v>
      </c>
      <c r="AE21" s="165">
        <f>SUM(AE13:AE20)</f>
        <v>0</v>
      </c>
      <c r="AG21" s="165">
        <f>SUM(AG13:AG20)</f>
        <v>0</v>
      </c>
      <c r="AH21" s="162"/>
      <c r="AI21" s="165">
        <f>SUM(AI13:AI20)</f>
        <v>0</v>
      </c>
      <c r="AK21" s="165">
        <f>SUM(AK13:AK20)</f>
        <v>0</v>
      </c>
      <c r="AL21" s="160"/>
      <c r="AM21" s="165">
        <f>SUM(AM13:AM20)</f>
        <v>0</v>
      </c>
      <c r="AN21" s="31"/>
      <c r="AO21" s="165">
        <f>SUM(AO13:AO20)</f>
        <v>0</v>
      </c>
      <c r="AP21" s="172"/>
      <c r="AQ21" s="165">
        <f>SUM(AQ13:AQ20)</f>
        <v>0</v>
      </c>
      <c r="AR21" s="57"/>
      <c r="AS21" s="58"/>
      <c r="AT21" s="52"/>
      <c r="AU21" s="52"/>
      <c r="AV21" s="52"/>
      <c r="AW21" s="52"/>
      <c r="AX21" s="52"/>
    </row>
    <row r="22" spans="1:50" ht="12.75" customHeight="1" x14ac:dyDescent="0.3">
      <c r="A22" s="56"/>
      <c r="B22" s="57"/>
      <c r="C22" s="32"/>
      <c r="E22" s="31"/>
      <c r="G22" s="31"/>
      <c r="I22" s="31"/>
      <c r="K22" s="31"/>
      <c r="M22" s="31"/>
      <c r="O22" s="31"/>
      <c r="Q22" s="31"/>
      <c r="S22" s="31"/>
      <c r="U22" s="32"/>
      <c r="W22" s="31"/>
      <c r="Y22" s="32"/>
      <c r="AA22" s="32"/>
      <c r="AC22" s="31"/>
      <c r="AE22" s="32"/>
      <c r="AG22" s="31"/>
      <c r="AI22" s="31"/>
      <c r="AK22" s="31"/>
      <c r="AL22" s="31"/>
      <c r="AM22" s="32"/>
      <c r="AN22" s="31"/>
      <c r="AO22" s="32"/>
      <c r="AP22" s="57"/>
      <c r="AQ22" s="32"/>
      <c r="AR22" s="57"/>
      <c r="AS22" s="58"/>
      <c r="AT22" s="52"/>
      <c r="AU22" s="52" t="s">
        <v>183</v>
      </c>
      <c r="AV22" s="52"/>
      <c r="AW22" s="52"/>
      <c r="AX22" s="52"/>
    </row>
    <row r="23" spans="1:50" ht="12.75" customHeight="1" x14ac:dyDescent="0.3">
      <c r="A23" s="59" t="s">
        <v>173</v>
      </c>
      <c r="B23" s="57"/>
      <c r="C23" s="31"/>
      <c r="E23" s="31"/>
      <c r="G23" s="31"/>
      <c r="I23" s="31"/>
      <c r="K23" s="31"/>
      <c r="M23" s="31"/>
      <c r="O23" s="31"/>
      <c r="Q23" s="31"/>
      <c r="S23" s="31"/>
      <c r="U23" s="31"/>
      <c r="W23" s="31"/>
      <c r="Y23" s="31"/>
      <c r="AA23" s="31"/>
      <c r="AC23" s="31"/>
      <c r="AE23" s="31"/>
      <c r="AG23" s="31"/>
      <c r="AI23" s="31"/>
      <c r="AK23" s="31"/>
      <c r="AL23" s="31"/>
      <c r="AM23" s="31"/>
      <c r="AN23" s="31"/>
      <c r="AO23" s="31"/>
      <c r="AP23" s="57"/>
      <c r="AQ23" s="51"/>
      <c r="AR23" s="57"/>
      <c r="AS23" s="58"/>
      <c r="AT23" s="52"/>
      <c r="AU23" s="52"/>
      <c r="AV23" s="52"/>
      <c r="AW23" s="52"/>
      <c r="AX23" s="52"/>
    </row>
    <row r="24" spans="1:50" ht="12.75" customHeight="1" x14ac:dyDescent="0.25">
      <c r="A24" s="124" t="s">
        <v>191</v>
      </c>
      <c r="B24" s="125"/>
      <c r="C24" s="37">
        <v>0</v>
      </c>
      <c r="D24" s="37"/>
      <c r="E24" s="158"/>
      <c r="F24" s="37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37"/>
      <c r="U24" s="158"/>
      <c r="V24" s="37"/>
      <c r="W24" s="158"/>
      <c r="X24" s="158"/>
      <c r="Y24" s="158"/>
      <c r="Z24" s="158"/>
      <c r="AA24" s="158"/>
      <c r="AB24" s="37"/>
      <c r="AC24" s="158"/>
      <c r="AD24" s="37"/>
      <c r="AE24" s="158"/>
      <c r="AF24" s="37"/>
      <c r="AG24" s="158"/>
      <c r="AH24" s="158"/>
      <c r="AI24" s="158"/>
      <c r="AJ24" s="37"/>
      <c r="AK24" s="37">
        <v>0</v>
      </c>
      <c r="AL24" s="37"/>
      <c r="AM24" s="166">
        <f>SUM(C24:AK24)</f>
        <v>0</v>
      </c>
      <c r="AN24" s="37"/>
      <c r="AO24" s="158"/>
      <c r="AP24" s="125"/>
      <c r="AQ24" s="168">
        <f t="shared" ref="AQ24:AQ52" si="2">SUM(AM24:AO24)</f>
        <v>0</v>
      </c>
      <c r="AT24" s="52"/>
      <c r="AU24" s="52"/>
      <c r="AV24" s="52"/>
      <c r="AW24" s="52"/>
      <c r="AX24" s="52"/>
    </row>
    <row r="25" spans="1:50" ht="12.75" customHeight="1" x14ac:dyDescent="0.25">
      <c r="A25" s="38" t="s">
        <v>58</v>
      </c>
      <c r="C25" s="29">
        <v>0</v>
      </c>
      <c r="E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U25" s="159"/>
      <c r="W25" s="159"/>
      <c r="X25" s="159"/>
      <c r="Y25" s="159"/>
      <c r="Z25" s="159"/>
      <c r="AA25" s="159">
        <v>0</v>
      </c>
      <c r="AC25" s="159">
        <v>0</v>
      </c>
      <c r="AE25" s="159"/>
      <c r="AG25" s="159"/>
      <c r="AH25" s="159"/>
      <c r="AI25" s="159"/>
      <c r="AK25" s="29">
        <v>0</v>
      </c>
      <c r="AM25" s="160">
        <f>SUM(C25:AK25)</f>
        <v>0</v>
      </c>
      <c r="AO25" s="159"/>
      <c r="AQ25" s="161">
        <f t="shared" si="2"/>
        <v>0</v>
      </c>
      <c r="AT25" s="52"/>
      <c r="AU25" s="52"/>
      <c r="AV25" s="52"/>
      <c r="AW25" s="52"/>
      <c r="AX25" s="52"/>
    </row>
    <row r="26" spans="1:50" ht="12.75" customHeight="1" x14ac:dyDescent="0.25">
      <c r="A26" s="38" t="s">
        <v>201</v>
      </c>
      <c r="C26" s="29">
        <v>0</v>
      </c>
      <c r="E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U26" s="159"/>
      <c r="W26" s="159"/>
      <c r="X26" s="159"/>
      <c r="Y26" s="159"/>
      <c r="Z26" s="159"/>
      <c r="AA26" s="159">
        <v>0</v>
      </c>
      <c r="AC26" s="159">
        <v>0</v>
      </c>
      <c r="AE26" s="159"/>
      <c r="AG26" s="159"/>
      <c r="AH26" s="159"/>
      <c r="AI26" s="159"/>
      <c r="AK26" s="29">
        <v>0</v>
      </c>
      <c r="AM26" s="160">
        <f>SUM(C26:AK26)</f>
        <v>0</v>
      </c>
      <c r="AO26" s="159"/>
      <c r="AQ26" s="161">
        <f t="shared" ref="AQ26" si="3">SUM(AM26:AO26)</f>
        <v>0</v>
      </c>
      <c r="AT26" s="52"/>
      <c r="AU26" s="52"/>
      <c r="AV26" s="52"/>
      <c r="AW26" s="52"/>
      <c r="AX26" s="52"/>
    </row>
    <row r="27" spans="1:50" ht="12.75" customHeight="1" x14ac:dyDescent="0.25">
      <c r="A27" s="38" t="s">
        <v>59</v>
      </c>
      <c r="C27" s="29">
        <v>0</v>
      </c>
      <c r="E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U27" s="159"/>
      <c r="W27" s="159"/>
      <c r="X27" s="159"/>
      <c r="Y27" s="159"/>
      <c r="Z27" s="159"/>
      <c r="AA27" s="159"/>
      <c r="AC27" s="159"/>
      <c r="AE27" s="159"/>
      <c r="AG27" s="159"/>
      <c r="AH27" s="159"/>
      <c r="AI27" s="159"/>
      <c r="AK27" s="29">
        <v>0</v>
      </c>
      <c r="AM27" s="160">
        <f t="shared" ref="AM27:AM52" si="4">SUM(C27:AK27)</f>
        <v>0</v>
      </c>
      <c r="AO27" s="159"/>
      <c r="AQ27" s="161">
        <f t="shared" si="2"/>
        <v>0</v>
      </c>
      <c r="AT27" s="52"/>
      <c r="AU27" s="52"/>
      <c r="AV27" s="52"/>
      <c r="AW27" s="52"/>
      <c r="AX27" s="52"/>
    </row>
    <row r="28" spans="1:50" ht="12.75" customHeight="1" x14ac:dyDescent="0.25">
      <c r="A28" s="38" t="s">
        <v>62</v>
      </c>
      <c r="C28" s="29">
        <v>0</v>
      </c>
      <c r="E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U28" s="159"/>
      <c r="W28" s="159"/>
      <c r="X28" s="159"/>
      <c r="Y28" s="159"/>
      <c r="Z28" s="159"/>
      <c r="AA28" s="159"/>
      <c r="AC28" s="159"/>
      <c r="AE28" s="159"/>
      <c r="AG28" s="159"/>
      <c r="AH28" s="159"/>
      <c r="AI28" s="159"/>
      <c r="AK28" s="29">
        <v>0</v>
      </c>
      <c r="AM28" s="160">
        <f t="shared" si="4"/>
        <v>0</v>
      </c>
      <c r="AO28" s="159"/>
      <c r="AQ28" s="161">
        <f t="shared" si="2"/>
        <v>0</v>
      </c>
      <c r="AT28" s="52"/>
      <c r="AU28" s="52"/>
      <c r="AV28" s="52"/>
      <c r="AW28" s="52"/>
      <c r="AX28" s="52"/>
    </row>
    <row r="29" spans="1:50" ht="12.75" customHeight="1" x14ac:dyDescent="0.25">
      <c r="A29" s="38" t="s">
        <v>64</v>
      </c>
      <c r="C29" s="29">
        <v>0</v>
      </c>
      <c r="E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U29" s="159"/>
      <c r="W29" s="159"/>
      <c r="X29" s="159"/>
      <c r="Y29" s="159"/>
      <c r="Z29" s="159"/>
      <c r="AA29" s="159"/>
      <c r="AC29" s="159"/>
      <c r="AE29" s="159"/>
      <c r="AG29" s="159"/>
      <c r="AH29" s="159"/>
      <c r="AI29" s="159"/>
      <c r="AK29" s="29">
        <v>0</v>
      </c>
      <c r="AM29" s="160">
        <f t="shared" si="4"/>
        <v>0</v>
      </c>
      <c r="AO29" s="159"/>
      <c r="AQ29" s="161">
        <f t="shared" si="2"/>
        <v>0</v>
      </c>
      <c r="AT29" s="52"/>
      <c r="AU29" s="52"/>
      <c r="AV29" s="52"/>
      <c r="AW29" s="52"/>
      <c r="AX29" s="52"/>
    </row>
    <row r="30" spans="1:50" ht="12.75" customHeight="1" x14ac:dyDescent="0.25">
      <c r="A30" s="38" t="s">
        <v>65</v>
      </c>
      <c r="C30" s="29">
        <v>0</v>
      </c>
      <c r="D30" s="29">
        <f>'Budget Page'!AQ4</f>
        <v>0</v>
      </c>
      <c r="E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U30" s="159"/>
      <c r="W30" s="159"/>
      <c r="X30" s="159"/>
      <c r="Y30" s="159"/>
      <c r="Z30" s="159"/>
      <c r="AA30" s="159"/>
      <c r="AC30" s="159"/>
      <c r="AE30" s="159"/>
      <c r="AG30" s="159"/>
      <c r="AH30" s="159"/>
      <c r="AI30" s="159"/>
      <c r="AK30" s="29">
        <v>0</v>
      </c>
      <c r="AM30" s="160">
        <f t="shared" si="4"/>
        <v>0</v>
      </c>
      <c r="AO30" s="159"/>
      <c r="AQ30" s="161">
        <f t="shared" si="2"/>
        <v>0</v>
      </c>
      <c r="AT30" s="52"/>
      <c r="AU30" s="52"/>
      <c r="AV30" s="52"/>
      <c r="AW30" s="52"/>
      <c r="AX30" s="52"/>
    </row>
    <row r="31" spans="1:50" ht="12.75" customHeight="1" x14ac:dyDescent="0.25">
      <c r="A31" s="38" t="s">
        <v>66</v>
      </c>
      <c r="C31" s="29">
        <v>0</v>
      </c>
      <c r="E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U31" s="159"/>
      <c r="W31" s="159"/>
      <c r="X31" s="159"/>
      <c r="Y31" s="159"/>
      <c r="Z31" s="159"/>
      <c r="AA31" s="159"/>
      <c r="AC31" s="159"/>
      <c r="AE31" s="159"/>
      <c r="AG31" s="159"/>
      <c r="AH31" s="159"/>
      <c r="AI31" s="159"/>
      <c r="AK31" s="29">
        <v>0</v>
      </c>
      <c r="AM31" s="160">
        <f t="shared" ref="AM31:AM34" si="5">SUM(C31:AK31)</f>
        <v>0</v>
      </c>
      <c r="AO31" s="159"/>
      <c r="AQ31" s="161">
        <f t="shared" ref="AQ31:AQ34" si="6">SUM(AM31:AO31)</f>
        <v>0</v>
      </c>
      <c r="AT31" s="52"/>
      <c r="AU31" s="52"/>
      <c r="AV31" s="52"/>
      <c r="AW31" s="52"/>
      <c r="AX31" s="52"/>
    </row>
    <row r="32" spans="1:50" ht="12.75" customHeight="1" x14ac:dyDescent="0.25">
      <c r="A32" s="38" t="s">
        <v>215</v>
      </c>
      <c r="C32" s="29">
        <v>0</v>
      </c>
      <c r="E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U32" s="159"/>
      <c r="W32" s="159"/>
      <c r="X32" s="159"/>
      <c r="Y32" s="159"/>
      <c r="Z32" s="159"/>
      <c r="AA32" s="159"/>
      <c r="AC32" s="159"/>
      <c r="AE32" s="159"/>
      <c r="AG32" s="159"/>
      <c r="AH32" s="159"/>
      <c r="AI32" s="159"/>
      <c r="AK32" s="29">
        <v>0</v>
      </c>
      <c r="AM32" s="160">
        <f t="shared" si="5"/>
        <v>0</v>
      </c>
      <c r="AO32" s="159"/>
      <c r="AQ32" s="161">
        <f t="shared" si="6"/>
        <v>0</v>
      </c>
      <c r="AT32" s="52"/>
      <c r="AU32" s="52"/>
      <c r="AV32" s="52"/>
      <c r="AW32" s="52"/>
      <c r="AX32" s="52"/>
    </row>
    <row r="33" spans="1:50" ht="12.75" customHeight="1" x14ac:dyDescent="0.25">
      <c r="A33" s="38" t="s">
        <v>216</v>
      </c>
      <c r="C33" s="29">
        <v>0</v>
      </c>
      <c r="E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U33" s="159"/>
      <c r="W33" s="159"/>
      <c r="X33" s="159"/>
      <c r="Y33" s="159"/>
      <c r="Z33" s="159"/>
      <c r="AA33" s="159">
        <v>0</v>
      </c>
      <c r="AC33" s="159"/>
      <c r="AE33" s="159"/>
      <c r="AG33" s="159"/>
      <c r="AH33" s="159"/>
      <c r="AI33" s="159"/>
      <c r="AK33" s="29">
        <v>0</v>
      </c>
      <c r="AM33" s="160">
        <f t="shared" si="5"/>
        <v>0</v>
      </c>
      <c r="AO33" s="159"/>
      <c r="AQ33" s="161">
        <f t="shared" si="6"/>
        <v>0</v>
      </c>
      <c r="AT33" s="52"/>
      <c r="AU33" s="52"/>
      <c r="AV33" s="52"/>
      <c r="AW33" s="52"/>
      <c r="AX33" s="52"/>
    </row>
    <row r="34" spans="1:50" ht="12.75" customHeight="1" x14ac:dyDescent="0.25">
      <c r="A34" s="38" t="s">
        <v>217</v>
      </c>
      <c r="C34" s="29">
        <v>0</v>
      </c>
      <c r="E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U34" s="159"/>
      <c r="W34" s="159"/>
      <c r="X34" s="159"/>
      <c r="Y34" s="159"/>
      <c r="Z34" s="159"/>
      <c r="AA34" s="159"/>
      <c r="AC34" s="159"/>
      <c r="AE34" s="159"/>
      <c r="AG34" s="159"/>
      <c r="AH34" s="159"/>
      <c r="AI34" s="159"/>
      <c r="AK34" s="29">
        <v>0</v>
      </c>
      <c r="AM34" s="160">
        <f t="shared" si="5"/>
        <v>0</v>
      </c>
      <c r="AO34" s="159"/>
      <c r="AQ34" s="161">
        <f t="shared" si="6"/>
        <v>0</v>
      </c>
      <c r="AT34" s="52"/>
      <c r="AU34" s="52"/>
      <c r="AV34" s="52"/>
      <c r="AW34" s="52"/>
      <c r="AX34" s="52"/>
    </row>
    <row r="35" spans="1:50" ht="12.75" customHeight="1" x14ac:dyDescent="0.25">
      <c r="A35" s="38" t="s">
        <v>70</v>
      </c>
      <c r="C35" s="29">
        <v>0</v>
      </c>
      <c r="E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U35" s="159"/>
      <c r="W35" s="159"/>
      <c r="X35" s="159"/>
      <c r="Y35" s="159"/>
      <c r="Z35" s="159"/>
      <c r="AA35" s="159"/>
      <c r="AC35" s="159"/>
      <c r="AE35" s="159"/>
      <c r="AG35" s="159"/>
      <c r="AH35" s="159"/>
      <c r="AI35" s="159"/>
      <c r="AK35" s="29">
        <v>0</v>
      </c>
      <c r="AM35" s="160">
        <f t="shared" si="4"/>
        <v>0</v>
      </c>
      <c r="AO35" s="159"/>
      <c r="AQ35" s="161">
        <f t="shared" si="2"/>
        <v>0</v>
      </c>
      <c r="AT35" s="52"/>
      <c r="AU35" s="52"/>
      <c r="AV35" s="52"/>
      <c r="AW35" s="52"/>
      <c r="AX35" s="52"/>
    </row>
    <row r="36" spans="1:50" ht="12.75" customHeight="1" x14ac:dyDescent="0.25">
      <c r="A36" s="38" t="s">
        <v>68</v>
      </c>
      <c r="C36" s="29">
        <v>0</v>
      </c>
      <c r="E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U36" s="159"/>
      <c r="W36" s="159"/>
      <c r="X36" s="159"/>
      <c r="Y36" s="159"/>
      <c r="Z36" s="159"/>
      <c r="AA36" s="159"/>
      <c r="AC36" s="159"/>
      <c r="AE36" s="159"/>
      <c r="AG36" s="159"/>
      <c r="AH36" s="159"/>
      <c r="AI36" s="159"/>
      <c r="AK36" s="29">
        <v>0</v>
      </c>
      <c r="AM36" s="160">
        <f t="shared" si="4"/>
        <v>0</v>
      </c>
      <c r="AO36" s="159"/>
      <c r="AQ36" s="161">
        <f t="shared" si="2"/>
        <v>0</v>
      </c>
      <c r="AT36" s="52"/>
      <c r="AU36" s="52"/>
      <c r="AV36" s="52"/>
      <c r="AW36" s="52"/>
      <c r="AX36" s="52"/>
    </row>
    <row r="37" spans="1:50" ht="12.75" customHeight="1" x14ac:dyDescent="0.25">
      <c r="A37" s="38" t="s">
        <v>72</v>
      </c>
      <c r="C37" s="29">
        <v>0</v>
      </c>
      <c r="E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U37" s="159"/>
      <c r="W37" s="159"/>
      <c r="X37" s="159"/>
      <c r="Y37" s="159"/>
      <c r="Z37" s="159"/>
      <c r="AA37" s="159"/>
      <c r="AC37" s="159"/>
      <c r="AE37" s="159"/>
      <c r="AG37" s="159"/>
      <c r="AH37" s="159"/>
      <c r="AI37" s="159"/>
      <c r="AK37" s="29">
        <v>0</v>
      </c>
      <c r="AM37" s="160">
        <f t="shared" ref="AM37" si="7">SUM(C37:AK37)</f>
        <v>0</v>
      </c>
      <c r="AO37" s="159"/>
      <c r="AQ37" s="161">
        <f t="shared" ref="AQ37" si="8">SUM(AM37:AO37)</f>
        <v>0</v>
      </c>
      <c r="AT37" s="52"/>
      <c r="AU37" s="52"/>
      <c r="AV37" s="52"/>
      <c r="AW37" s="52"/>
      <c r="AX37" s="52"/>
    </row>
    <row r="38" spans="1:50" ht="12.75" customHeight="1" x14ac:dyDescent="0.25">
      <c r="A38" s="38" t="s">
        <v>75</v>
      </c>
      <c r="C38" s="29">
        <v>0</v>
      </c>
      <c r="E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U38" s="159"/>
      <c r="W38" s="159"/>
      <c r="X38" s="159"/>
      <c r="Y38" s="159"/>
      <c r="Z38" s="159"/>
      <c r="AA38" s="159"/>
      <c r="AC38" s="159">
        <v>0</v>
      </c>
      <c r="AE38" s="159"/>
      <c r="AG38" s="159"/>
      <c r="AH38" s="159"/>
      <c r="AI38" s="159"/>
      <c r="AK38" s="29">
        <v>0</v>
      </c>
      <c r="AM38" s="160">
        <f t="shared" si="4"/>
        <v>0</v>
      </c>
      <c r="AO38" s="159"/>
      <c r="AQ38" s="161">
        <f t="shared" si="2"/>
        <v>0</v>
      </c>
      <c r="AT38" s="52"/>
      <c r="AU38" s="52"/>
      <c r="AV38" s="52"/>
      <c r="AW38" s="52"/>
      <c r="AX38" s="52"/>
    </row>
    <row r="39" spans="1:50" ht="12.75" customHeight="1" x14ac:dyDescent="0.25">
      <c r="A39" s="38" t="s">
        <v>76</v>
      </c>
      <c r="C39" s="29">
        <v>0</v>
      </c>
      <c r="E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U39" s="159"/>
      <c r="W39" s="159"/>
      <c r="X39" s="159"/>
      <c r="Y39" s="159"/>
      <c r="Z39" s="159"/>
      <c r="AA39" s="159"/>
      <c r="AC39" s="159">
        <v>0</v>
      </c>
      <c r="AE39" s="159"/>
      <c r="AG39" s="159"/>
      <c r="AH39" s="159"/>
      <c r="AI39" s="159"/>
      <c r="AK39" s="29">
        <v>0</v>
      </c>
      <c r="AM39" s="160">
        <f t="shared" si="4"/>
        <v>0</v>
      </c>
      <c r="AO39" s="159"/>
      <c r="AQ39" s="161">
        <f t="shared" si="2"/>
        <v>0</v>
      </c>
      <c r="AT39" s="52"/>
      <c r="AU39" s="52"/>
      <c r="AV39" s="52"/>
      <c r="AW39" s="52"/>
      <c r="AX39" s="52"/>
    </row>
    <row r="40" spans="1:50" ht="12.75" customHeight="1" x14ac:dyDescent="0.25">
      <c r="A40" s="38" t="s">
        <v>78</v>
      </c>
      <c r="C40" s="29">
        <v>0</v>
      </c>
      <c r="E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U40" s="159"/>
      <c r="W40" s="159"/>
      <c r="X40" s="159"/>
      <c r="Y40" s="159"/>
      <c r="Z40" s="159"/>
      <c r="AA40" s="159"/>
      <c r="AC40" s="159"/>
      <c r="AE40" s="159"/>
      <c r="AG40" s="159"/>
      <c r="AH40" s="159"/>
      <c r="AI40" s="159"/>
      <c r="AK40" s="29">
        <v>0</v>
      </c>
      <c r="AM40" s="160">
        <f t="shared" ref="AM40" si="9">SUM(C40:AK40)</f>
        <v>0</v>
      </c>
      <c r="AO40" s="159"/>
      <c r="AQ40" s="161">
        <f t="shared" ref="AQ40" si="10">SUM(AM40:AO40)</f>
        <v>0</v>
      </c>
      <c r="AT40" s="52"/>
      <c r="AU40" s="52"/>
      <c r="AV40" s="52"/>
      <c r="AW40" s="52"/>
      <c r="AX40" s="52"/>
    </row>
    <row r="41" spans="1:50" ht="12.75" customHeight="1" x14ac:dyDescent="0.25">
      <c r="A41" s="38" t="s">
        <v>197</v>
      </c>
      <c r="C41" s="29">
        <v>0</v>
      </c>
      <c r="E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U41" s="159"/>
      <c r="W41" s="159"/>
      <c r="X41" s="159"/>
      <c r="Y41" s="159"/>
      <c r="Z41" s="159"/>
      <c r="AA41" s="159"/>
      <c r="AC41" s="159">
        <v>0</v>
      </c>
      <c r="AE41" s="159"/>
      <c r="AG41" s="159"/>
      <c r="AH41" s="159"/>
      <c r="AI41" s="159"/>
      <c r="AK41" s="29">
        <v>0</v>
      </c>
      <c r="AM41" s="160">
        <f>SUM(C41:AK41)</f>
        <v>0</v>
      </c>
      <c r="AO41" s="159"/>
      <c r="AQ41" s="161">
        <f>SUM(AM41:AO41)</f>
        <v>0</v>
      </c>
      <c r="AT41" s="52"/>
      <c r="AU41" s="52"/>
      <c r="AV41" s="52"/>
      <c r="AW41" s="52"/>
      <c r="AX41" s="52"/>
    </row>
    <row r="42" spans="1:50" ht="12.75" customHeight="1" x14ac:dyDescent="0.25">
      <c r="A42" s="30" t="s">
        <v>174</v>
      </c>
      <c r="C42" s="126">
        <f>SUM(C24:C41)</f>
        <v>0</v>
      </c>
      <c r="D42" s="37"/>
      <c r="E42" s="167">
        <f>SUM(E24:E41)</f>
        <v>0</v>
      </c>
      <c r="F42" s="126">
        <f t="shared" ref="F42:AI42" si="11">SUM(F24:F41)</f>
        <v>0</v>
      </c>
      <c r="G42" s="167">
        <f t="shared" si="11"/>
        <v>0</v>
      </c>
      <c r="H42" s="167">
        <f t="shared" si="11"/>
        <v>0</v>
      </c>
      <c r="I42" s="167">
        <f t="shared" si="11"/>
        <v>0</v>
      </c>
      <c r="J42" s="167">
        <f t="shared" si="11"/>
        <v>0</v>
      </c>
      <c r="K42" s="167">
        <f t="shared" si="11"/>
        <v>0</v>
      </c>
      <c r="L42" s="167">
        <f t="shared" si="11"/>
        <v>0</v>
      </c>
      <c r="M42" s="167">
        <f t="shared" si="11"/>
        <v>0</v>
      </c>
      <c r="N42" s="167">
        <f t="shared" si="11"/>
        <v>0</v>
      </c>
      <c r="O42" s="167">
        <f t="shared" si="11"/>
        <v>0</v>
      </c>
      <c r="P42" s="167">
        <f t="shared" si="11"/>
        <v>0</v>
      </c>
      <c r="Q42" s="167">
        <f t="shared" si="11"/>
        <v>0</v>
      </c>
      <c r="R42" s="167">
        <f t="shared" si="11"/>
        <v>0</v>
      </c>
      <c r="S42" s="167">
        <f t="shared" si="11"/>
        <v>0</v>
      </c>
      <c r="T42" s="126">
        <f t="shared" si="11"/>
        <v>0</v>
      </c>
      <c r="U42" s="167">
        <f t="shared" si="11"/>
        <v>0</v>
      </c>
      <c r="V42" s="126">
        <f t="shared" si="11"/>
        <v>0</v>
      </c>
      <c r="W42" s="167">
        <f t="shared" si="11"/>
        <v>0</v>
      </c>
      <c r="X42" s="167">
        <f t="shared" si="11"/>
        <v>0</v>
      </c>
      <c r="Y42" s="167">
        <f t="shared" si="11"/>
        <v>0</v>
      </c>
      <c r="Z42" s="167">
        <f t="shared" si="11"/>
        <v>0</v>
      </c>
      <c r="AA42" s="167">
        <f t="shared" si="11"/>
        <v>0</v>
      </c>
      <c r="AB42" s="126">
        <f t="shared" si="11"/>
        <v>0</v>
      </c>
      <c r="AC42" s="167">
        <f t="shared" si="11"/>
        <v>0</v>
      </c>
      <c r="AD42" s="126">
        <f t="shared" si="11"/>
        <v>0</v>
      </c>
      <c r="AE42" s="167">
        <f t="shared" si="11"/>
        <v>0</v>
      </c>
      <c r="AF42" s="126">
        <f t="shared" si="11"/>
        <v>0</v>
      </c>
      <c r="AG42" s="167">
        <f t="shared" si="11"/>
        <v>0</v>
      </c>
      <c r="AH42" s="167">
        <f t="shared" si="11"/>
        <v>0</v>
      </c>
      <c r="AI42" s="167">
        <f t="shared" si="11"/>
        <v>0</v>
      </c>
      <c r="AK42" s="126">
        <f>SUM(AK24:AK41)</f>
        <v>0</v>
      </c>
      <c r="AM42" s="167">
        <f>SUM(AM24:AM41)</f>
        <v>0</v>
      </c>
      <c r="AO42" s="167">
        <f>SUM(AO24:AO41)</f>
        <v>0</v>
      </c>
      <c r="AQ42" s="167">
        <f>SUM(AQ24:AQ41)</f>
        <v>0</v>
      </c>
      <c r="AT42" s="52"/>
      <c r="AU42" s="52"/>
      <c r="AV42" s="52"/>
      <c r="AW42" s="52"/>
      <c r="AX42" s="52"/>
    </row>
    <row r="43" spans="1:50" ht="12.75" customHeight="1" x14ac:dyDescent="0.25">
      <c r="A43" s="38"/>
      <c r="AM43" s="31"/>
      <c r="AQ43" s="51"/>
      <c r="AT43" s="52"/>
      <c r="AU43" s="52"/>
      <c r="AV43" s="52" t="s">
        <v>183</v>
      </c>
      <c r="AW43" s="52"/>
      <c r="AX43" s="52" t="s">
        <v>180</v>
      </c>
    </row>
    <row r="44" spans="1:50" ht="12.75" customHeight="1" x14ac:dyDescent="0.25">
      <c r="A44" s="55" t="s">
        <v>169</v>
      </c>
      <c r="B44" s="53"/>
      <c r="C44" s="36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Q44" s="122">
        <f t="shared" ref="AQ44:AQ47" si="12">SUM(AM44:AO44)</f>
        <v>0</v>
      </c>
      <c r="AT44" s="52"/>
      <c r="AU44" s="52"/>
      <c r="AV44" s="52"/>
      <c r="AW44" s="52"/>
      <c r="AX44" s="52"/>
    </row>
    <row r="45" spans="1:50" ht="12.75" customHeight="1" x14ac:dyDescent="0.25">
      <c r="A45" s="38" t="s">
        <v>192</v>
      </c>
      <c r="C45" s="37">
        <v>0</v>
      </c>
      <c r="E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U45" s="153"/>
      <c r="W45" s="153"/>
      <c r="X45" s="153"/>
      <c r="Y45" s="153"/>
      <c r="Z45" s="153"/>
      <c r="AA45" s="153"/>
      <c r="AC45" s="153"/>
      <c r="AE45" s="153"/>
      <c r="AG45" s="153"/>
      <c r="AH45" s="153"/>
      <c r="AI45" s="153"/>
      <c r="AK45" s="29">
        <v>0</v>
      </c>
      <c r="AM45" s="160">
        <f>SUM(C45:AK45)</f>
        <v>0</v>
      </c>
      <c r="AO45" s="153">
        <v>0</v>
      </c>
      <c r="AQ45" s="161">
        <f>SUM(AM45:AO45)</f>
        <v>0</v>
      </c>
      <c r="AT45" s="52"/>
      <c r="AU45" s="52"/>
      <c r="AV45" s="52"/>
      <c r="AW45" s="52"/>
      <c r="AX45" s="52"/>
    </row>
    <row r="46" spans="1:50" ht="12.75" customHeight="1" x14ac:dyDescent="0.25">
      <c r="A46" s="38" t="s">
        <v>218</v>
      </c>
      <c r="C46" s="33"/>
      <c r="E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U46" s="153"/>
      <c r="W46" s="153"/>
      <c r="X46" s="153"/>
      <c r="Y46" s="153"/>
      <c r="Z46" s="153"/>
      <c r="AA46" s="153"/>
      <c r="AC46" s="153"/>
      <c r="AE46" s="153"/>
      <c r="AG46" s="153"/>
      <c r="AH46" s="153"/>
      <c r="AI46" s="153"/>
      <c r="AM46" s="160">
        <f>SUM(E46:AI46)</f>
        <v>0</v>
      </c>
      <c r="AO46" s="153">
        <v>0</v>
      </c>
      <c r="AQ46" s="161">
        <f>SUM(AM46:AO46)</f>
        <v>0</v>
      </c>
      <c r="AT46" s="52"/>
      <c r="AU46" s="52"/>
      <c r="AV46" s="52"/>
      <c r="AW46" s="52"/>
      <c r="AX46" s="52"/>
    </row>
    <row r="47" spans="1:50" ht="12.75" customHeight="1" x14ac:dyDescent="0.25">
      <c r="A47" s="127" t="s">
        <v>219</v>
      </c>
      <c r="C47" s="29">
        <v>0</v>
      </c>
      <c r="E47" s="153">
        <v>624608</v>
      </c>
      <c r="G47" s="154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U47" s="153"/>
      <c r="W47" s="153"/>
      <c r="X47" s="153"/>
      <c r="Y47" s="153"/>
      <c r="Z47" s="153"/>
      <c r="AA47" s="153"/>
      <c r="AC47" s="153"/>
      <c r="AE47" s="153"/>
      <c r="AG47" s="153"/>
      <c r="AH47" s="153"/>
      <c r="AI47" s="153"/>
      <c r="AK47" s="29">
        <v>0</v>
      </c>
      <c r="AM47" s="160">
        <f t="shared" ref="AM47:AM51" si="13">SUM(C47:AK47)</f>
        <v>624608</v>
      </c>
      <c r="AO47" s="153">
        <v>0</v>
      </c>
      <c r="AQ47" s="161">
        <f t="shared" si="12"/>
        <v>624608</v>
      </c>
      <c r="AT47" s="52"/>
      <c r="AU47" s="52"/>
      <c r="AV47" s="52"/>
      <c r="AW47" s="52"/>
      <c r="AX47" s="52"/>
    </row>
    <row r="48" spans="1:50" ht="12.75" customHeight="1" x14ac:dyDescent="0.25">
      <c r="A48" s="127" t="s">
        <v>202</v>
      </c>
      <c r="C48" s="29">
        <v>0</v>
      </c>
      <c r="E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U48" s="153"/>
      <c r="W48" s="153"/>
      <c r="X48" s="153"/>
      <c r="Y48" s="153"/>
      <c r="Z48" s="153"/>
      <c r="AA48" s="153"/>
      <c r="AC48" s="153">
        <v>0</v>
      </c>
      <c r="AE48" s="153"/>
      <c r="AG48" s="153"/>
      <c r="AH48" s="153"/>
      <c r="AI48" s="153"/>
      <c r="AK48" s="29">
        <v>0</v>
      </c>
      <c r="AM48" s="160">
        <f t="shared" si="13"/>
        <v>0</v>
      </c>
      <c r="AO48" s="153">
        <v>0</v>
      </c>
      <c r="AQ48" s="161">
        <f>SUM(AM48:AO48)</f>
        <v>0</v>
      </c>
      <c r="AT48" s="52"/>
      <c r="AU48" s="52"/>
      <c r="AV48" s="52"/>
      <c r="AW48" s="52"/>
      <c r="AX48" s="52"/>
    </row>
    <row r="49" spans="1:50" ht="12.75" customHeight="1" x14ac:dyDescent="0.25">
      <c r="A49" s="127" t="s">
        <v>203</v>
      </c>
      <c r="C49" s="29">
        <v>0</v>
      </c>
      <c r="E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U49" s="153"/>
      <c r="W49" s="153"/>
      <c r="X49" s="153"/>
      <c r="Y49" s="153"/>
      <c r="Z49" s="153"/>
      <c r="AA49" s="153"/>
      <c r="AC49" s="153"/>
      <c r="AE49" s="153"/>
      <c r="AG49" s="153"/>
      <c r="AH49" s="153"/>
      <c r="AI49" s="153"/>
      <c r="AK49" s="29">
        <v>0</v>
      </c>
      <c r="AM49" s="160">
        <f t="shared" si="13"/>
        <v>0</v>
      </c>
      <c r="AO49" s="153">
        <v>0</v>
      </c>
      <c r="AQ49" s="161">
        <f>SUM(AM49:AO49)</f>
        <v>0</v>
      </c>
      <c r="AT49" s="52"/>
      <c r="AU49" s="52"/>
      <c r="AV49" s="52"/>
      <c r="AW49" s="52"/>
      <c r="AX49" s="52"/>
    </row>
    <row r="50" spans="1:50" ht="12.75" customHeight="1" x14ac:dyDescent="0.25">
      <c r="A50" s="127" t="s">
        <v>195</v>
      </c>
      <c r="C50" s="29">
        <v>0</v>
      </c>
      <c r="E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U50" s="153"/>
      <c r="W50" s="153"/>
      <c r="X50" s="153"/>
      <c r="Y50" s="153"/>
      <c r="Z50" s="153"/>
      <c r="AA50" s="153"/>
      <c r="AC50" s="153"/>
      <c r="AE50" s="153"/>
      <c r="AG50" s="153"/>
      <c r="AH50" s="153"/>
      <c r="AI50" s="153"/>
      <c r="AK50" s="29">
        <v>0</v>
      </c>
      <c r="AM50" s="160">
        <f t="shared" ref="AM50" si="14">SUM(C50:AK50)</f>
        <v>0</v>
      </c>
      <c r="AO50" s="153">
        <v>0</v>
      </c>
      <c r="AQ50" s="161">
        <f>SUM(AM50:AO50)</f>
        <v>0</v>
      </c>
      <c r="AT50" s="52"/>
      <c r="AU50" s="52"/>
      <c r="AV50" s="52"/>
      <c r="AW50" s="52"/>
      <c r="AX50" s="52"/>
    </row>
    <row r="51" spans="1:50" ht="12.75" customHeight="1" x14ac:dyDescent="0.25">
      <c r="A51" s="127" t="s">
        <v>79</v>
      </c>
      <c r="C51" s="29">
        <v>0</v>
      </c>
      <c r="E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U51" s="153"/>
      <c r="W51" s="153"/>
      <c r="X51" s="153"/>
      <c r="Y51" s="153"/>
      <c r="Z51" s="153"/>
      <c r="AA51" s="153"/>
      <c r="AC51" s="153"/>
      <c r="AE51" s="153"/>
      <c r="AG51" s="153"/>
      <c r="AH51" s="153"/>
      <c r="AI51" s="153"/>
      <c r="AK51" s="29">
        <v>0</v>
      </c>
      <c r="AM51" s="160">
        <f t="shared" si="13"/>
        <v>0</v>
      </c>
      <c r="AO51" s="153">
        <v>0</v>
      </c>
      <c r="AQ51" s="161">
        <f t="shared" si="2"/>
        <v>0</v>
      </c>
      <c r="AT51" s="52"/>
      <c r="AU51" s="52"/>
      <c r="AV51" s="52"/>
      <c r="AW51" s="52"/>
      <c r="AX51" s="52"/>
    </row>
    <row r="52" spans="1:50" ht="12.75" customHeight="1" x14ac:dyDescent="0.25">
      <c r="A52" s="127" t="s">
        <v>80</v>
      </c>
      <c r="C52" s="29">
        <v>0</v>
      </c>
      <c r="E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U52" s="153"/>
      <c r="W52" s="153"/>
      <c r="X52" s="153"/>
      <c r="Y52" s="153"/>
      <c r="Z52" s="153"/>
      <c r="AA52" s="153"/>
      <c r="AC52" s="153"/>
      <c r="AE52" s="153"/>
      <c r="AG52" s="153"/>
      <c r="AH52" s="153"/>
      <c r="AI52" s="153"/>
      <c r="AK52" s="29">
        <v>0</v>
      </c>
      <c r="AM52" s="160">
        <f t="shared" si="4"/>
        <v>0</v>
      </c>
      <c r="AO52" s="153">
        <v>0</v>
      </c>
      <c r="AQ52" s="161">
        <f t="shared" si="2"/>
        <v>0</v>
      </c>
      <c r="AT52" s="52"/>
      <c r="AU52" s="52"/>
      <c r="AV52" s="52"/>
      <c r="AW52" s="52"/>
      <c r="AX52" s="52"/>
    </row>
    <row r="53" spans="1:50" ht="12.75" customHeight="1" x14ac:dyDescent="0.25">
      <c r="A53" s="127" t="s">
        <v>81</v>
      </c>
      <c r="C53" s="29">
        <v>0</v>
      </c>
      <c r="E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U53" s="153"/>
      <c r="W53" s="153"/>
      <c r="X53" s="153"/>
      <c r="Y53" s="153"/>
      <c r="Z53" s="153"/>
      <c r="AA53" s="153">
        <v>0</v>
      </c>
      <c r="AC53" s="153"/>
      <c r="AE53" s="153"/>
      <c r="AG53" s="153"/>
      <c r="AH53" s="153"/>
      <c r="AI53" s="153"/>
      <c r="AK53" s="29">
        <v>0</v>
      </c>
      <c r="AM53" s="160">
        <f>SUM(C53:AK53)</f>
        <v>0</v>
      </c>
      <c r="AO53" s="153">
        <v>0</v>
      </c>
      <c r="AQ53" s="161">
        <f>SUM(AM53:AO53)</f>
        <v>0</v>
      </c>
      <c r="AT53" s="52"/>
      <c r="AU53" s="52"/>
      <c r="AV53" s="52"/>
      <c r="AW53" s="52"/>
      <c r="AX53" s="52"/>
    </row>
    <row r="54" spans="1:50" ht="12.75" customHeight="1" x14ac:dyDescent="0.25">
      <c r="A54" s="38" t="s">
        <v>167</v>
      </c>
      <c r="C54" s="128" t="s">
        <v>225</v>
      </c>
      <c r="E54" s="155"/>
      <c r="G54" s="155"/>
      <c r="H54" s="153"/>
      <c r="I54" s="155"/>
      <c r="J54" s="153"/>
      <c r="K54" s="155"/>
      <c r="L54" s="153"/>
      <c r="M54" s="155"/>
      <c r="N54" s="153"/>
      <c r="O54" s="155"/>
      <c r="P54" s="153"/>
      <c r="Q54" s="155"/>
      <c r="R54" s="153"/>
      <c r="S54" s="155"/>
      <c r="U54" s="155"/>
      <c r="W54" s="155"/>
      <c r="X54" s="153"/>
      <c r="Y54" s="155"/>
      <c r="Z54" s="153"/>
      <c r="AA54" s="155">
        <v>0</v>
      </c>
      <c r="AC54" s="155"/>
      <c r="AE54" s="155"/>
      <c r="AG54" s="155"/>
      <c r="AH54" s="153"/>
      <c r="AI54" s="155"/>
      <c r="AK54" s="128">
        <v>0</v>
      </c>
      <c r="AL54" s="33"/>
      <c r="AM54" s="163">
        <f>SUM(C54:AK54)</f>
        <v>0</v>
      </c>
      <c r="AN54" s="33"/>
      <c r="AO54" s="155">
        <v>0</v>
      </c>
      <c r="AQ54" s="164">
        <f>SUM(AM54:AO54)</f>
        <v>0</v>
      </c>
      <c r="AT54" s="52"/>
      <c r="AU54" s="52"/>
      <c r="AV54" s="52"/>
      <c r="AW54" s="52"/>
      <c r="AX54" s="52"/>
    </row>
    <row r="55" spans="1:50" s="49" customFormat="1" ht="12.75" customHeight="1" x14ac:dyDescent="0.25">
      <c r="A55" s="30" t="s">
        <v>170</v>
      </c>
      <c r="B55" s="44"/>
      <c r="C55" s="129">
        <f>SUM(C45:C54)</f>
        <v>0</v>
      </c>
      <c r="D55" s="46"/>
      <c r="E55" s="169">
        <f>SUM(E45:E54)</f>
        <v>624608</v>
      </c>
      <c r="F55" s="129">
        <f t="shared" ref="F55:AI55" si="15">SUM(F45:F54)</f>
        <v>0</v>
      </c>
      <c r="G55" s="169">
        <f t="shared" si="15"/>
        <v>0</v>
      </c>
      <c r="H55" s="169">
        <f t="shared" si="15"/>
        <v>0</v>
      </c>
      <c r="I55" s="169">
        <f t="shared" si="15"/>
        <v>0</v>
      </c>
      <c r="J55" s="169">
        <f t="shared" si="15"/>
        <v>0</v>
      </c>
      <c r="K55" s="169">
        <f t="shared" si="15"/>
        <v>0</v>
      </c>
      <c r="L55" s="169">
        <f t="shared" si="15"/>
        <v>0</v>
      </c>
      <c r="M55" s="169">
        <f t="shared" si="15"/>
        <v>0</v>
      </c>
      <c r="N55" s="169">
        <f t="shared" si="15"/>
        <v>0</v>
      </c>
      <c r="O55" s="169">
        <f t="shared" si="15"/>
        <v>0</v>
      </c>
      <c r="P55" s="169">
        <f t="shared" si="15"/>
        <v>0</v>
      </c>
      <c r="Q55" s="169">
        <f t="shared" si="15"/>
        <v>0</v>
      </c>
      <c r="R55" s="169">
        <f t="shared" si="15"/>
        <v>0</v>
      </c>
      <c r="S55" s="169">
        <f t="shared" si="15"/>
        <v>0</v>
      </c>
      <c r="T55" s="129">
        <f t="shared" si="15"/>
        <v>0</v>
      </c>
      <c r="U55" s="169">
        <f t="shared" si="15"/>
        <v>0</v>
      </c>
      <c r="V55" s="129">
        <f t="shared" si="15"/>
        <v>0</v>
      </c>
      <c r="W55" s="169">
        <f t="shared" si="15"/>
        <v>0</v>
      </c>
      <c r="X55" s="169">
        <f t="shared" si="15"/>
        <v>0</v>
      </c>
      <c r="Y55" s="169">
        <f t="shared" si="15"/>
        <v>0</v>
      </c>
      <c r="Z55" s="169">
        <f t="shared" si="15"/>
        <v>0</v>
      </c>
      <c r="AA55" s="169">
        <f t="shared" si="15"/>
        <v>0</v>
      </c>
      <c r="AB55" s="129">
        <f t="shared" si="15"/>
        <v>0</v>
      </c>
      <c r="AC55" s="169">
        <f t="shared" si="15"/>
        <v>0</v>
      </c>
      <c r="AD55" s="129">
        <f t="shared" si="15"/>
        <v>0</v>
      </c>
      <c r="AE55" s="169">
        <f t="shared" si="15"/>
        <v>0</v>
      </c>
      <c r="AF55" s="129">
        <f t="shared" si="15"/>
        <v>0</v>
      </c>
      <c r="AG55" s="169">
        <f t="shared" si="15"/>
        <v>0</v>
      </c>
      <c r="AH55" s="169">
        <f t="shared" si="15"/>
        <v>0</v>
      </c>
      <c r="AI55" s="169">
        <f t="shared" si="15"/>
        <v>0</v>
      </c>
      <c r="AJ55" s="46"/>
      <c r="AK55" s="129">
        <f>SUM(AK45:AK54)</f>
        <v>0</v>
      </c>
      <c r="AL55" s="45"/>
      <c r="AM55" s="169">
        <f>SUM(AM45:AM54)</f>
        <v>624608</v>
      </c>
      <c r="AN55" s="45"/>
      <c r="AO55" s="169">
        <f>SUM(AO45:AO54)</f>
        <v>0</v>
      </c>
      <c r="AP55" s="44"/>
      <c r="AQ55" s="169">
        <f>SUM(AQ45:AQ54)</f>
        <v>624608</v>
      </c>
      <c r="AR55" s="44"/>
      <c r="AT55" s="50"/>
      <c r="AU55" s="50"/>
      <c r="AV55" s="50"/>
      <c r="AW55" s="50"/>
      <c r="AX55" s="50"/>
    </row>
    <row r="56" spans="1:50" s="49" customFormat="1" ht="12.75" customHeight="1" x14ac:dyDescent="0.25">
      <c r="A56" s="43"/>
      <c r="B56" s="44"/>
      <c r="C56" s="45"/>
      <c r="D56" s="46"/>
      <c r="E56" s="45"/>
      <c r="F56" s="46"/>
      <c r="G56" s="45"/>
      <c r="H56" s="46"/>
      <c r="I56" s="45"/>
      <c r="J56" s="46"/>
      <c r="K56" s="45"/>
      <c r="L56" s="46"/>
      <c r="M56" s="45"/>
      <c r="N56" s="46"/>
      <c r="O56" s="45"/>
      <c r="P56" s="46"/>
      <c r="Q56" s="45"/>
      <c r="R56" s="46"/>
      <c r="S56" s="45"/>
      <c r="T56" s="46"/>
      <c r="U56" s="45"/>
      <c r="V56" s="46"/>
      <c r="W56" s="45"/>
      <c r="X56" s="46"/>
      <c r="Y56" s="45"/>
      <c r="Z56" s="46"/>
      <c r="AA56" s="45"/>
      <c r="AB56" s="46"/>
      <c r="AC56" s="45"/>
      <c r="AD56" s="46"/>
      <c r="AE56" s="45"/>
      <c r="AF56" s="46"/>
      <c r="AG56" s="45"/>
      <c r="AH56" s="46"/>
      <c r="AI56" s="45"/>
      <c r="AJ56" s="46"/>
      <c r="AK56" s="45"/>
      <c r="AL56" s="45"/>
      <c r="AM56" s="47"/>
      <c r="AN56" s="45"/>
      <c r="AO56" s="45"/>
      <c r="AP56" s="44"/>
      <c r="AQ56" s="48"/>
      <c r="AR56" s="44"/>
      <c r="AT56" s="50"/>
      <c r="AU56" s="50"/>
      <c r="AV56" s="50"/>
      <c r="AW56" s="50"/>
      <c r="AX56" s="50"/>
    </row>
    <row r="57" spans="1:50" ht="12.75" customHeight="1" x14ac:dyDescent="0.25">
      <c r="A57" s="56" t="s">
        <v>36</v>
      </c>
      <c r="B57" s="57"/>
      <c r="C57" s="31">
        <f>C55+C42+C21</f>
        <v>0</v>
      </c>
      <c r="D57" s="31"/>
      <c r="E57" s="160">
        <f>E21+E42+E55</f>
        <v>624608</v>
      </c>
      <c r="F57" s="31">
        <f t="shared" ref="F57:AI57" si="16">F21+F42+F55</f>
        <v>0</v>
      </c>
      <c r="G57" s="160">
        <f t="shared" si="16"/>
        <v>0</v>
      </c>
      <c r="H57" s="160">
        <f t="shared" si="16"/>
        <v>0</v>
      </c>
      <c r="I57" s="160">
        <f t="shared" si="16"/>
        <v>0</v>
      </c>
      <c r="J57" s="160">
        <f t="shared" si="16"/>
        <v>0</v>
      </c>
      <c r="K57" s="160">
        <f t="shared" si="16"/>
        <v>0</v>
      </c>
      <c r="L57" s="160">
        <f t="shared" si="16"/>
        <v>0</v>
      </c>
      <c r="M57" s="160">
        <f t="shared" si="16"/>
        <v>0</v>
      </c>
      <c r="N57" s="160">
        <f t="shared" si="16"/>
        <v>0</v>
      </c>
      <c r="O57" s="160">
        <f t="shared" si="16"/>
        <v>0</v>
      </c>
      <c r="P57" s="160">
        <f t="shared" si="16"/>
        <v>0</v>
      </c>
      <c r="Q57" s="160">
        <f t="shared" si="16"/>
        <v>0</v>
      </c>
      <c r="R57" s="160">
        <f t="shared" si="16"/>
        <v>0</v>
      </c>
      <c r="S57" s="160">
        <f t="shared" si="16"/>
        <v>0</v>
      </c>
      <c r="T57" s="31">
        <f t="shared" si="16"/>
        <v>0</v>
      </c>
      <c r="U57" s="160">
        <f t="shared" si="16"/>
        <v>0</v>
      </c>
      <c r="V57" s="31">
        <f t="shared" si="16"/>
        <v>0</v>
      </c>
      <c r="W57" s="160">
        <f t="shared" si="16"/>
        <v>0</v>
      </c>
      <c r="X57" s="160">
        <f t="shared" si="16"/>
        <v>0</v>
      </c>
      <c r="Y57" s="160">
        <f t="shared" si="16"/>
        <v>0</v>
      </c>
      <c r="Z57" s="160">
        <f t="shared" si="16"/>
        <v>0</v>
      </c>
      <c r="AA57" s="160">
        <f t="shared" si="16"/>
        <v>0</v>
      </c>
      <c r="AB57" s="31">
        <f t="shared" si="16"/>
        <v>0</v>
      </c>
      <c r="AC57" s="160">
        <f t="shared" si="16"/>
        <v>0</v>
      </c>
      <c r="AD57" s="31">
        <f t="shared" si="16"/>
        <v>0</v>
      </c>
      <c r="AE57" s="160">
        <f t="shared" si="16"/>
        <v>0</v>
      </c>
      <c r="AF57" s="31">
        <f t="shared" si="16"/>
        <v>0</v>
      </c>
      <c r="AG57" s="160">
        <f t="shared" si="16"/>
        <v>0</v>
      </c>
      <c r="AH57" s="160">
        <f t="shared" si="16"/>
        <v>0</v>
      </c>
      <c r="AI57" s="160">
        <f t="shared" si="16"/>
        <v>0</v>
      </c>
      <c r="AJ57" s="31"/>
      <c r="AK57" s="160">
        <f>AK55+AK42+AK21</f>
        <v>0</v>
      </c>
      <c r="AL57" s="160"/>
      <c r="AM57" s="160">
        <f>AM55+AM42+AM21</f>
        <v>624608</v>
      </c>
      <c r="AN57" s="31"/>
      <c r="AO57" s="160">
        <f>AO55+AO42+AO21</f>
        <v>0</v>
      </c>
      <c r="AP57" s="57"/>
      <c r="AQ57" s="160">
        <f>AQ55+AQ42+AQ21</f>
        <v>624608</v>
      </c>
      <c r="AR57" s="57"/>
      <c r="AS57" s="56"/>
    </row>
    <row r="58" spans="1:50" ht="12.75" customHeight="1" x14ac:dyDescent="0.25">
      <c r="A58" s="56"/>
      <c r="B58" s="57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57"/>
      <c r="AQ58" s="17"/>
      <c r="AR58" s="57"/>
      <c r="AS58" s="56"/>
    </row>
    <row r="59" spans="1:50" ht="12.75" customHeight="1" x14ac:dyDescent="0.3">
      <c r="A59" s="56" t="s">
        <v>99</v>
      </c>
      <c r="B59" s="57"/>
      <c r="C59" s="32">
        <v>0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>
        <v>0</v>
      </c>
      <c r="AL59" s="32"/>
      <c r="AM59" s="171">
        <f>SUM(C59:AK59)</f>
        <v>0</v>
      </c>
      <c r="AN59" s="32"/>
      <c r="AO59" s="171">
        <f>'IDC and DC Split'!D33</f>
        <v>0</v>
      </c>
      <c r="AP59" s="130"/>
      <c r="AQ59" s="170">
        <f>SUM(C59:AO59)</f>
        <v>0</v>
      </c>
      <c r="AR59" s="57"/>
      <c r="AS59" s="58" t="s">
        <v>33</v>
      </c>
      <c r="AT59" s="119"/>
      <c r="AU59" s="36" t="s">
        <v>227</v>
      </c>
    </row>
    <row r="60" spans="1:50" ht="12.75" customHeight="1" x14ac:dyDescent="0.3">
      <c r="A60" s="56"/>
      <c r="B60" s="57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57"/>
      <c r="AQ60" s="17"/>
      <c r="AR60" s="57"/>
      <c r="AS60" s="58"/>
    </row>
    <row r="61" spans="1:50" ht="12.75" customHeight="1" x14ac:dyDescent="0.35">
      <c r="A61" s="56" t="s">
        <v>37</v>
      </c>
      <c r="B61" s="57"/>
      <c r="C61" s="122">
        <f>C57+C59</f>
        <v>0</v>
      </c>
      <c r="D61" s="31"/>
      <c r="E61" s="164">
        <f>E57+E59</f>
        <v>624608</v>
      </c>
      <c r="F61" s="122">
        <f t="shared" ref="F61:AI61" si="17">F57+F59</f>
        <v>0</v>
      </c>
      <c r="G61" s="164">
        <f t="shared" si="17"/>
        <v>0</v>
      </c>
      <c r="H61" s="164">
        <f t="shared" si="17"/>
        <v>0</v>
      </c>
      <c r="I61" s="164">
        <f t="shared" si="17"/>
        <v>0</v>
      </c>
      <c r="J61" s="164">
        <f t="shared" si="17"/>
        <v>0</v>
      </c>
      <c r="K61" s="164">
        <f t="shared" si="17"/>
        <v>0</v>
      </c>
      <c r="L61" s="164">
        <f t="shared" si="17"/>
        <v>0</v>
      </c>
      <c r="M61" s="164">
        <f t="shared" si="17"/>
        <v>0</v>
      </c>
      <c r="N61" s="164">
        <f t="shared" si="17"/>
        <v>0</v>
      </c>
      <c r="O61" s="164">
        <f t="shared" si="17"/>
        <v>0</v>
      </c>
      <c r="P61" s="164">
        <f t="shared" si="17"/>
        <v>0</v>
      </c>
      <c r="Q61" s="164">
        <f t="shared" si="17"/>
        <v>0</v>
      </c>
      <c r="R61" s="164">
        <f t="shared" si="17"/>
        <v>0</v>
      </c>
      <c r="S61" s="164">
        <f t="shared" si="17"/>
        <v>0</v>
      </c>
      <c r="T61" s="122">
        <f t="shared" si="17"/>
        <v>0</v>
      </c>
      <c r="U61" s="164">
        <f t="shared" si="17"/>
        <v>0</v>
      </c>
      <c r="V61" s="122">
        <f t="shared" si="17"/>
        <v>0</v>
      </c>
      <c r="W61" s="164">
        <f t="shared" si="17"/>
        <v>0</v>
      </c>
      <c r="X61" s="164">
        <f t="shared" si="17"/>
        <v>0</v>
      </c>
      <c r="Y61" s="164">
        <f t="shared" si="17"/>
        <v>0</v>
      </c>
      <c r="Z61" s="164">
        <f t="shared" si="17"/>
        <v>0</v>
      </c>
      <c r="AA61" s="164">
        <f t="shared" si="17"/>
        <v>0</v>
      </c>
      <c r="AB61" s="122">
        <f t="shared" si="17"/>
        <v>0</v>
      </c>
      <c r="AC61" s="164">
        <f t="shared" si="17"/>
        <v>0</v>
      </c>
      <c r="AD61" s="122">
        <f t="shared" si="17"/>
        <v>0</v>
      </c>
      <c r="AE61" s="164">
        <f t="shared" si="17"/>
        <v>0</v>
      </c>
      <c r="AF61" s="122">
        <f t="shared" si="17"/>
        <v>0</v>
      </c>
      <c r="AG61" s="164">
        <f t="shared" si="17"/>
        <v>0</v>
      </c>
      <c r="AH61" s="164">
        <f t="shared" si="17"/>
        <v>0</v>
      </c>
      <c r="AI61" s="164">
        <f t="shared" si="17"/>
        <v>0</v>
      </c>
      <c r="AJ61" s="31"/>
      <c r="AK61" s="164">
        <f>AK57+AK59</f>
        <v>0</v>
      </c>
      <c r="AL61" s="170"/>
      <c r="AM61" s="164">
        <f>AM57+AM59</f>
        <v>624608</v>
      </c>
      <c r="AN61" s="17"/>
      <c r="AO61" s="164">
        <f>AO57+AO59</f>
        <v>0</v>
      </c>
      <c r="AP61" s="57"/>
      <c r="AQ61" s="164">
        <f>AQ57+AQ59</f>
        <v>624608</v>
      </c>
      <c r="AR61" s="57"/>
      <c r="AS61" s="34"/>
      <c r="AT61" s="35"/>
    </row>
    <row r="62" spans="1:50" ht="12.75" customHeight="1" x14ac:dyDescent="0.25">
      <c r="A62" s="56"/>
      <c r="B62" s="57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57"/>
      <c r="AQ62" s="17"/>
      <c r="AR62" s="57"/>
      <c r="AS62" s="56"/>
    </row>
    <row r="63" spans="1:50" ht="12.75" customHeight="1" thickBot="1" x14ac:dyDescent="0.3">
      <c r="A63" s="56" t="s">
        <v>38</v>
      </c>
      <c r="B63" s="57"/>
      <c r="C63" s="131">
        <f>C6-C61</f>
        <v>0</v>
      </c>
      <c r="D63" s="31"/>
      <c r="E63" s="131">
        <f>E6-E61</f>
        <v>0</v>
      </c>
      <c r="F63" s="31"/>
      <c r="G63" s="131">
        <f>G6-G61</f>
        <v>0</v>
      </c>
      <c r="H63" s="31"/>
      <c r="I63" s="131">
        <f>I6-I61</f>
        <v>0</v>
      </c>
      <c r="J63" s="31"/>
      <c r="K63" s="131">
        <f>K6-K61</f>
        <v>0</v>
      </c>
      <c r="L63" s="31"/>
      <c r="M63" s="131">
        <f>M6-M61</f>
        <v>0</v>
      </c>
      <c r="N63" s="31"/>
      <c r="O63" s="131">
        <f>O6-O61</f>
        <v>0</v>
      </c>
      <c r="P63" s="31"/>
      <c r="Q63" s="131">
        <f>Q6-Q61</f>
        <v>0</v>
      </c>
      <c r="R63" s="31"/>
      <c r="S63" s="131">
        <f>S6-S61</f>
        <v>0</v>
      </c>
      <c r="T63" s="31"/>
      <c r="U63" s="131">
        <f>U6-U61</f>
        <v>0</v>
      </c>
      <c r="V63" s="31"/>
      <c r="W63" s="131">
        <f>W6-W61</f>
        <v>0</v>
      </c>
      <c r="X63" s="31"/>
      <c r="Y63" s="131">
        <f>Y6-Y61</f>
        <v>0</v>
      </c>
      <c r="Z63" s="31"/>
      <c r="AA63" s="131">
        <f>AA6-AA61</f>
        <v>0</v>
      </c>
      <c r="AB63" s="31"/>
      <c r="AC63" s="131">
        <f>AC6-AC61</f>
        <v>0</v>
      </c>
      <c r="AD63" s="31"/>
      <c r="AE63" s="131">
        <f>AE6-AE61</f>
        <v>0</v>
      </c>
      <c r="AF63" s="31"/>
      <c r="AG63" s="131">
        <f>AG6-AG61</f>
        <v>0</v>
      </c>
      <c r="AH63" s="31"/>
      <c r="AI63" s="131">
        <f>AI6-AI61</f>
        <v>0</v>
      </c>
      <c r="AJ63" s="31"/>
      <c r="AK63" s="131">
        <f>AK6-AK61</f>
        <v>0</v>
      </c>
      <c r="AL63" s="17"/>
      <c r="AM63" s="131">
        <f>AM6-AM61</f>
        <v>0</v>
      </c>
      <c r="AN63" s="17"/>
      <c r="AO63" s="131">
        <f>AO6-AO61</f>
        <v>0</v>
      </c>
      <c r="AP63" s="57"/>
      <c r="AQ63" s="131">
        <f>AQ6-AQ61</f>
        <v>0</v>
      </c>
      <c r="AR63" s="57"/>
      <c r="AS63" s="56"/>
    </row>
    <row r="64" spans="1:50" ht="12.75" customHeight="1" thickTop="1" x14ac:dyDescent="0.25"/>
    <row r="67" spans="1:11" ht="12.75" customHeight="1" x14ac:dyDescent="0.3">
      <c r="A67" s="118" t="s">
        <v>39</v>
      </c>
      <c r="J67" s="132" t="s">
        <v>116</v>
      </c>
      <c r="K67" s="30" t="s">
        <v>118</v>
      </c>
    </row>
    <row r="68" spans="1:11" ht="12.75" customHeight="1" x14ac:dyDescent="0.3">
      <c r="A68" s="118" t="s">
        <v>40</v>
      </c>
      <c r="E68" s="36"/>
      <c r="G68" s="36"/>
      <c r="I68" s="36"/>
      <c r="J68" s="132" t="s">
        <v>116</v>
      </c>
      <c r="K68" s="30" t="s">
        <v>117</v>
      </c>
    </row>
    <row r="118" spans="1:1" ht="12.75" customHeight="1" x14ac:dyDescent="0.25">
      <c r="A118" s="133" t="s">
        <v>192</v>
      </c>
    </row>
    <row r="119" spans="1:1" ht="12.75" customHeight="1" x14ac:dyDescent="0.25">
      <c r="A119" s="133" t="s">
        <v>191</v>
      </c>
    </row>
    <row r="120" spans="1:1" ht="12.75" customHeight="1" x14ac:dyDescent="0.25">
      <c r="A120" s="133" t="s">
        <v>54</v>
      </c>
    </row>
    <row r="121" spans="1:1" ht="12.75" customHeight="1" x14ac:dyDescent="0.25">
      <c r="A121" s="133" t="s">
        <v>55</v>
      </c>
    </row>
    <row r="122" spans="1:1" ht="12.75" customHeight="1" x14ac:dyDescent="0.25">
      <c r="A122" s="133" t="s">
        <v>56</v>
      </c>
    </row>
    <row r="123" spans="1:1" ht="12.75" customHeight="1" x14ac:dyDescent="0.25">
      <c r="A123" s="133" t="s">
        <v>57</v>
      </c>
    </row>
    <row r="124" spans="1:1" ht="12.75" customHeight="1" x14ac:dyDescent="0.25">
      <c r="A124" s="133" t="s">
        <v>167</v>
      </c>
    </row>
    <row r="125" spans="1:1" ht="12.75" customHeight="1" x14ac:dyDescent="0.25">
      <c r="A125" s="133" t="s">
        <v>58</v>
      </c>
    </row>
    <row r="126" spans="1:1" ht="12.75" customHeight="1" x14ac:dyDescent="0.25">
      <c r="A126" s="133" t="s">
        <v>201</v>
      </c>
    </row>
    <row r="127" spans="1:1" ht="12.75" customHeight="1" x14ac:dyDescent="0.25">
      <c r="A127" s="133" t="s">
        <v>59</v>
      </c>
    </row>
    <row r="128" spans="1:1" ht="12.75" customHeight="1" x14ac:dyDescent="0.25">
      <c r="A128" s="133" t="s">
        <v>60</v>
      </c>
    </row>
    <row r="129" spans="1:1" ht="12.75" customHeight="1" x14ac:dyDescent="0.25">
      <c r="A129" s="133" t="s">
        <v>61</v>
      </c>
    </row>
    <row r="130" spans="1:1" ht="12.75" customHeight="1" x14ac:dyDescent="0.25">
      <c r="A130" s="133" t="s">
        <v>62</v>
      </c>
    </row>
    <row r="131" spans="1:1" ht="12.75" customHeight="1" x14ac:dyDescent="0.25">
      <c r="A131" s="133" t="s">
        <v>63</v>
      </c>
    </row>
    <row r="132" spans="1:1" ht="12.75" customHeight="1" x14ac:dyDescent="0.25">
      <c r="A132" s="133" t="s">
        <v>64</v>
      </c>
    </row>
    <row r="133" spans="1:1" ht="12.75" customHeight="1" x14ac:dyDescent="0.25">
      <c r="A133" s="133" t="s">
        <v>65</v>
      </c>
    </row>
    <row r="134" spans="1:1" ht="12.75" customHeight="1" x14ac:dyDescent="0.25">
      <c r="A134" s="133" t="s">
        <v>66</v>
      </c>
    </row>
    <row r="135" spans="1:1" ht="12.75" customHeight="1" x14ac:dyDescent="0.25">
      <c r="A135" s="133" t="s">
        <v>67</v>
      </c>
    </row>
    <row r="136" spans="1:1" ht="12.75" customHeight="1" x14ac:dyDescent="0.25">
      <c r="A136" s="133" t="s">
        <v>68</v>
      </c>
    </row>
    <row r="137" spans="1:1" ht="12.75" customHeight="1" x14ac:dyDescent="0.25">
      <c r="A137" s="133" t="s">
        <v>69</v>
      </c>
    </row>
    <row r="138" spans="1:1" ht="12.75" customHeight="1" x14ac:dyDescent="0.25">
      <c r="A138" s="133" t="s">
        <v>70</v>
      </c>
    </row>
    <row r="139" spans="1:1" ht="12.75" customHeight="1" x14ac:dyDescent="0.25">
      <c r="A139" s="133" t="s">
        <v>71</v>
      </c>
    </row>
    <row r="140" spans="1:1" ht="12.75" customHeight="1" x14ac:dyDescent="0.25">
      <c r="A140" s="133" t="s">
        <v>72</v>
      </c>
    </row>
    <row r="141" spans="1:1" ht="12.75" customHeight="1" x14ac:dyDescent="0.25">
      <c r="A141" s="133" t="s">
        <v>115</v>
      </c>
    </row>
    <row r="142" spans="1:1" ht="12.75" customHeight="1" x14ac:dyDescent="0.25">
      <c r="A142" s="133" t="s">
        <v>218</v>
      </c>
    </row>
    <row r="143" spans="1:1" ht="12.75" customHeight="1" x14ac:dyDescent="0.25">
      <c r="A143" s="133" t="s">
        <v>219</v>
      </c>
    </row>
    <row r="144" spans="1:1" ht="12.75" customHeight="1" x14ac:dyDescent="0.25">
      <c r="A144" s="133" t="s">
        <v>73</v>
      </c>
    </row>
    <row r="145" spans="1:1" ht="12.75" customHeight="1" x14ac:dyDescent="0.25">
      <c r="A145" s="133" t="s">
        <v>74</v>
      </c>
    </row>
    <row r="146" spans="1:1" ht="12.75" customHeight="1" x14ac:dyDescent="0.25">
      <c r="A146" s="133" t="s">
        <v>75</v>
      </c>
    </row>
    <row r="147" spans="1:1" ht="12.75" customHeight="1" x14ac:dyDescent="0.25">
      <c r="A147" s="133" t="s">
        <v>76</v>
      </c>
    </row>
    <row r="148" spans="1:1" ht="12.75" customHeight="1" x14ac:dyDescent="0.25">
      <c r="A148" s="133" t="s">
        <v>77</v>
      </c>
    </row>
    <row r="149" spans="1:1" ht="12.75" customHeight="1" x14ac:dyDescent="0.25">
      <c r="A149" s="133" t="s">
        <v>78</v>
      </c>
    </row>
    <row r="150" spans="1:1" ht="12.75" customHeight="1" x14ac:dyDescent="0.25">
      <c r="A150" s="133" t="s">
        <v>202</v>
      </c>
    </row>
    <row r="151" spans="1:1" ht="12.75" customHeight="1" x14ac:dyDescent="0.25">
      <c r="A151" s="133" t="s">
        <v>203</v>
      </c>
    </row>
    <row r="152" spans="1:1" ht="12.75" customHeight="1" x14ac:dyDescent="0.25">
      <c r="A152" s="133" t="s">
        <v>195</v>
      </c>
    </row>
    <row r="153" spans="1:1" ht="12.75" customHeight="1" x14ac:dyDescent="0.25">
      <c r="A153" s="133" t="s">
        <v>79</v>
      </c>
    </row>
    <row r="154" spans="1:1" ht="12.75" customHeight="1" x14ac:dyDescent="0.25">
      <c r="A154" s="133" t="s">
        <v>80</v>
      </c>
    </row>
    <row r="155" spans="1:1" ht="12.75" customHeight="1" x14ac:dyDescent="0.25">
      <c r="A155" s="133" t="s">
        <v>81</v>
      </c>
    </row>
    <row r="156" spans="1:1" ht="12.75" customHeight="1" x14ac:dyDescent="0.25">
      <c r="A156" s="133" t="s">
        <v>82</v>
      </c>
    </row>
    <row r="157" spans="1:1" ht="12.75" customHeight="1" x14ac:dyDescent="0.25">
      <c r="A157" s="133" t="s">
        <v>83</v>
      </c>
    </row>
    <row r="158" spans="1:1" ht="12.75" customHeight="1" x14ac:dyDescent="0.25">
      <c r="A158" s="133" t="s">
        <v>84</v>
      </c>
    </row>
    <row r="159" spans="1:1" ht="12.75" customHeight="1" x14ac:dyDescent="0.25">
      <c r="A159" s="133" t="s">
        <v>85</v>
      </c>
    </row>
    <row r="160" spans="1:1" ht="12.75" customHeight="1" x14ac:dyDescent="0.25">
      <c r="A160" s="133" t="s">
        <v>86</v>
      </c>
    </row>
    <row r="161" spans="1:1" ht="12.75" customHeight="1" x14ac:dyDescent="0.25">
      <c r="A161" s="133" t="s">
        <v>87</v>
      </c>
    </row>
    <row r="162" spans="1:1" ht="12.75" customHeight="1" x14ac:dyDescent="0.25">
      <c r="A162" s="133" t="s">
        <v>88</v>
      </c>
    </row>
    <row r="163" spans="1:1" ht="12.75" customHeight="1" x14ac:dyDescent="0.25">
      <c r="A163" s="133" t="s">
        <v>89</v>
      </c>
    </row>
    <row r="164" spans="1:1" ht="12.75" customHeight="1" x14ac:dyDescent="0.25">
      <c r="A164" s="133" t="s">
        <v>90</v>
      </c>
    </row>
    <row r="165" spans="1:1" ht="12.75" customHeight="1" x14ac:dyDescent="0.25">
      <c r="A165" s="133" t="s">
        <v>91</v>
      </c>
    </row>
    <row r="166" spans="1:1" ht="12.75" customHeight="1" x14ac:dyDescent="0.25">
      <c r="A166" s="133" t="s">
        <v>92</v>
      </c>
    </row>
    <row r="167" spans="1:1" ht="12.75" customHeight="1" x14ac:dyDescent="0.25">
      <c r="A167" s="133" t="s">
        <v>93</v>
      </c>
    </row>
    <row r="168" spans="1:1" ht="12.75" customHeight="1" x14ac:dyDescent="0.25">
      <c r="A168" s="133" t="s">
        <v>94</v>
      </c>
    </row>
    <row r="169" spans="1:1" ht="12.75" customHeight="1" x14ac:dyDescent="0.25">
      <c r="A169" s="133" t="s">
        <v>95</v>
      </c>
    </row>
    <row r="170" spans="1:1" ht="12.75" customHeight="1" x14ac:dyDescent="0.25">
      <c r="A170" s="133" t="s">
        <v>98</v>
      </c>
    </row>
    <row r="171" spans="1:1" ht="12.75" customHeight="1" x14ac:dyDescent="0.25">
      <c r="A171" s="133" t="s">
        <v>96</v>
      </c>
    </row>
    <row r="172" spans="1:1" ht="12.75" customHeight="1" x14ac:dyDescent="0.25">
      <c r="A172" s="133" t="s">
        <v>197</v>
      </c>
    </row>
    <row r="173" spans="1:1" ht="12.75" customHeight="1" x14ac:dyDescent="0.25">
      <c r="A173" s="133" t="s">
        <v>97</v>
      </c>
    </row>
    <row r="174" spans="1:1" ht="12.75" customHeight="1" x14ac:dyDescent="0.25">
      <c r="A174" s="133"/>
    </row>
  </sheetData>
  <sheetProtection algorithmName="SHA-512" hashValue="zhvkE8P40ezbmEnjUFdCfhU+h649FHetZRGRhPLHV3p5PXHEBf5taPRdfbR1m5dhjWPlpDsf9yfTZS/6Xixq7g==" saltValue="hdYA2UrxdRj4jKfbPsk45g==" spinCount="100000" sheet="1" formatCells="0" formatColumns="0" formatRows="0" insertColumns="0" insertRows="0"/>
  <mergeCells count="18">
    <mergeCell ref="M4:M5"/>
    <mergeCell ref="C4:C5"/>
    <mergeCell ref="E4:E5"/>
    <mergeCell ref="G4:G5"/>
    <mergeCell ref="I4:I5"/>
    <mergeCell ref="K4:K5"/>
    <mergeCell ref="AK4:AK5"/>
    <mergeCell ref="O4:O5"/>
    <mergeCell ref="Q4:Q5"/>
    <mergeCell ref="S4:S5"/>
    <mergeCell ref="U4:U5"/>
    <mergeCell ref="W4:W5"/>
    <mergeCell ref="Y4:Y5"/>
    <mergeCell ref="AA4:AA5"/>
    <mergeCell ref="AC4:AC5"/>
    <mergeCell ref="AE4:AE5"/>
    <mergeCell ref="AG4:AG5"/>
    <mergeCell ref="AI4:AI5"/>
  </mergeCells>
  <dataValidations count="2">
    <dataValidation type="list" allowBlank="1" showInputMessage="1" showErrorMessage="1" sqref="A56 A35:A41 A24:A31 A43 A45:A54" xr:uid="{00000000-0002-0000-0200-000000000000}">
      <formula1>$A$118:$A$173</formula1>
    </dataValidation>
    <dataValidation type="list" allowBlank="1" showInputMessage="1" showErrorMessage="1" sqref="A32:A34" xr:uid="{B64E2B3A-074E-4FE2-BBBD-3475331D19A2}">
      <formula1>$A$114:$A$171</formula1>
    </dataValidation>
  </dataValidations>
  <printOptions gridLines="1"/>
  <pageMargins left="0.25" right="0.25" top="0.75" bottom="0.75" header="0.3" footer="0.3"/>
  <pageSetup scale="5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2C0B-F3A8-4FD5-AFD9-7E3E5A6E8DFB}">
  <dimension ref="A1"/>
  <sheetViews>
    <sheetView workbookViewId="0">
      <selection activeCell="O30" sqref="O30"/>
    </sheetView>
  </sheetViews>
  <sheetFormatPr defaultRowHeight="12.45" x14ac:dyDescent="0.3"/>
  <sheetData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6584C-B550-424E-8D85-5DBB809B7124}">
  <dimension ref="A1"/>
  <sheetViews>
    <sheetView workbookViewId="0">
      <selection activeCell="J33" sqref="J33"/>
    </sheetView>
  </sheetViews>
  <sheetFormatPr defaultRowHeight="12.45" x14ac:dyDescent="0.3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IDC and DC Split</vt:lpstr>
      <vt:lpstr>Employee Info</vt:lpstr>
      <vt:lpstr>Budget Page</vt:lpstr>
      <vt:lpstr>Utilities Est</vt:lpstr>
      <vt:lpstr>Cell Phone Est</vt:lpstr>
      <vt:lpstr>'Budget Page'!Print_Area</vt:lpstr>
      <vt:lpstr>'Employee Info'!Print_Area</vt:lpstr>
      <vt:lpstr>'Employee Info'!Print_Titles</vt:lpstr>
    </vt:vector>
  </TitlesOfParts>
  <Company>Thurston 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Thurston</dc:creator>
  <cp:lastModifiedBy>Sharon Paskewitz</cp:lastModifiedBy>
  <cp:lastPrinted>2020-03-09T23:32:08Z</cp:lastPrinted>
  <dcterms:created xsi:type="dcterms:W3CDTF">2009-05-19T18:10:56Z</dcterms:created>
  <dcterms:modified xsi:type="dcterms:W3CDTF">2021-05-25T16:31:06Z</dcterms:modified>
</cp:coreProperties>
</file>